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andreapizzoferrato/Desktop/"/>
    </mc:Choice>
  </mc:AlternateContent>
  <bookViews>
    <workbookView xWindow="0" yWindow="460" windowWidth="28800" windowHeight="17460" tabRatio="500" activeTab="6"/>
  </bookViews>
  <sheets>
    <sheet name="Ex1a" sheetId="1" r:id="rId1"/>
    <sheet name="Ex1b" sheetId="2" r:id="rId2"/>
    <sheet name="Ex2a" sheetId="3" r:id="rId3"/>
    <sheet name="Ex2b" sheetId="5" r:id="rId4"/>
    <sheet name="Ex3" sheetId="6" r:id="rId5"/>
    <sheet name="Ex4" sheetId="7" r:id="rId6"/>
    <sheet name="Ex5" sheetId="8" r:id="rId7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8" l="1"/>
  <c r="C11" i="8"/>
  <c r="B11" i="8"/>
  <c r="E4" i="8"/>
  <c r="G2" i="8"/>
  <c r="K4" i="8"/>
  <c r="O4" i="8"/>
  <c r="S4" i="8"/>
  <c r="J4" i="8"/>
  <c r="N4" i="8"/>
  <c r="R4" i="8"/>
  <c r="I4" i="8"/>
  <c r="M4" i="8"/>
  <c r="Q4" i="8"/>
  <c r="E3" i="8"/>
  <c r="K3" i="8"/>
  <c r="O3" i="8"/>
  <c r="S3" i="8"/>
  <c r="J3" i="8"/>
  <c r="N3" i="8"/>
  <c r="R3" i="8"/>
  <c r="I3" i="8"/>
  <c r="M3" i="8"/>
  <c r="Q3" i="8"/>
  <c r="E2" i="8"/>
  <c r="I2" i="8"/>
  <c r="M2" i="8"/>
  <c r="Q2" i="8"/>
  <c r="J2" i="8"/>
  <c r="N2" i="8"/>
  <c r="R2" i="8"/>
  <c r="K2" i="8"/>
  <c r="O2" i="8"/>
  <c r="S2" i="8"/>
  <c r="U2" i="8"/>
  <c r="K4" i="7"/>
  <c r="K3" i="7"/>
  <c r="K2" i="7"/>
  <c r="J4" i="7"/>
  <c r="J3" i="7"/>
  <c r="J2" i="7"/>
  <c r="N2" i="7"/>
  <c r="R2" i="7"/>
  <c r="N3" i="7"/>
  <c r="R3" i="7"/>
  <c r="N4" i="7"/>
  <c r="R4" i="7"/>
  <c r="O2" i="7"/>
  <c r="S2" i="7"/>
  <c r="O3" i="7"/>
  <c r="S3" i="7"/>
  <c r="U2" i="7"/>
  <c r="S4" i="7"/>
  <c r="Q3" i="7"/>
  <c r="Q4" i="7"/>
  <c r="Q2" i="7"/>
  <c r="O4" i="7"/>
  <c r="M3" i="7"/>
  <c r="M4" i="7"/>
  <c r="M2" i="7"/>
  <c r="I4" i="7"/>
  <c r="I3" i="7"/>
  <c r="I2" i="7"/>
  <c r="G2" i="7"/>
  <c r="C11" i="7"/>
  <c r="D11" i="7"/>
  <c r="B11" i="7"/>
  <c r="E3" i="7"/>
  <c r="E4" i="7"/>
  <c r="E2" i="7"/>
  <c r="H2" i="6"/>
  <c r="G3" i="6"/>
  <c r="G4" i="6"/>
  <c r="G5" i="6"/>
  <c r="G6" i="6"/>
  <c r="G7" i="6"/>
  <c r="G2" i="6"/>
  <c r="F3" i="6"/>
  <c r="F4" i="6"/>
  <c r="F5" i="6"/>
  <c r="F6" i="6"/>
  <c r="F7" i="6"/>
  <c r="F2" i="6"/>
  <c r="E7" i="6"/>
  <c r="E3" i="6"/>
  <c r="E4" i="6"/>
  <c r="E5" i="6"/>
  <c r="E6" i="6"/>
  <c r="E2" i="6"/>
  <c r="C2" i="6"/>
  <c r="C2" i="5"/>
  <c r="D2" i="5"/>
  <c r="E2" i="5"/>
  <c r="G2" i="5"/>
  <c r="H2" i="5"/>
  <c r="I2" i="5"/>
  <c r="J2" i="5"/>
  <c r="K2" i="5"/>
  <c r="P2" i="3"/>
  <c r="O2" i="3"/>
  <c r="N2" i="3"/>
  <c r="M2" i="3"/>
  <c r="L2" i="3"/>
  <c r="G2" i="3"/>
  <c r="F3" i="3"/>
  <c r="F4" i="3"/>
  <c r="F5" i="3"/>
  <c r="F6" i="3"/>
  <c r="F7" i="3"/>
  <c r="F8" i="3"/>
  <c r="F9" i="3"/>
  <c r="F2" i="3"/>
  <c r="C3" i="3"/>
  <c r="C4" i="3"/>
  <c r="C5" i="3"/>
  <c r="C6" i="3"/>
  <c r="C7" i="3"/>
  <c r="C8" i="3"/>
  <c r="C9" i="3"/>
  <c r="C10" i="3"/>
  <c r="C2" i="3"/>
  <c r="K2" i="2"/>
  <c r="H2" i="2"/>
  <c r="G2" i="2"/>
  <c r="J2" i="2"/>
  <c r="I2" i="2"/>
  <c r="D2" i="2"/>
  <c r="C2" i="2"/>
  <c r="G2" i="1"/>
  <c r="D3" i="1"/>
  <c r="D4" i="1"/>
  <c r="D5" i="1"/>
  <c r="D6" i="1"/>
  <c r="D7" i="1"/>
  <c r="D8" i="1"/>
  <c r="D9" i="1"/>
  <c r="D10" i="1"/>
  <c r="D11" i="1"/>
  <c r="D2" i="1"/>
  <c r="F2" i="1"/>
  <c r="E2" i="1"/>
  <c r="C3" i="1"/>
  <c r="C4" i="1"/>
  <c r="C5" i="1"/>
  <c r="C6" i="1"/>
  <c r="C7" i="1"/>
  <c r="C8" i="1"/>
  <c r="C9" i="1"/>
  <c r="C10" i="1"/>
  <c r="C11" i="1"/>
  <c r="C2" i="1"/>
</calcChain>
</file>

<file path=xl/sharedStrings.xml><?xml version="1.0" encoding="utf-8"?>
<sst xmlns="http://schemas.openxmlformats.org/spreadsheetml/2006/main" count="100" uniqueCount="50">
  <si>
    <t>1 term</t>
  </si>
  <si>
    <t>2 term</t>
  </si>
  <si>
    <t>2 Term - 1 Term</t>
  </si>
  <si>
    <t>Plus</t>
  </si>
  <si>
    <t>Minus</t>
  </si>
  <si>
    <t>Value of the Test</t>
  </si>
  <si>
    <t>Not Reject</t>
  </si>
  <si>
    <t>Term</t>
  </si>
  <si>
    <t>Marks</t>
  </si>
  <si>
    <t>Rank</t>
  </si>
  <si>
    <t>Descending order</t>
  </si>
  <si>
    <t>U</t>
  </si>
  <si>
    <t>E[U]</t>
  </si>
  <si>
    <t>V[U]</t>
  </si>
  <si>
    <t>Total Number 1</t>
  </si>
  <si>
    <t>Total Number 2</t>
  </si>
  <si>
    <t>R1</t>
  </si>
  <si>
    <t>z</t>
  </si>
  <si>
    <t>2010 May</t>
  </si>
  <si>
    <t>2010 Nov</t>
  </si>
  <si>
    <t>Nov-May</t>
  </si>
  <si>
    <t>Ordered</t>
  </si>
  <si>
    <t>Ordered without 0</t>
  </si>
  <si>
    <t>Rank +</t>
  </si>
  <si>
    <t>Rank -</t>
  </si>
  <si>
    <t>Ordered absolute value without 0</t>
  </si>
  <si>
    <t>Total</t>
  </si>
  <si>
    <t>Descending Order</t>
  </si>
  <si>
    <t>W+</t>
  </si>
  <si>
    <t>W-</t>
  </si>
  <si>
    <t>T</t>
  </si>
  <si>
    <t>E[T]</t>
  </si>
  <si>
    <t>V[T]</t>
  </si>
  <si>
    <t>No. of cinema visits</t>
  </si>
  <si>
    <t>Observed frequency</t>
  </si>
  <si>
    <t>E[X]</t>
  </si>
  <si>
    <t>Sample Size</t>
  </si>
  <si>
    <t>Theoretical Probability</t>
  </si>
  <si>
    <t>Theoretical Frequency</t>
  </si>
  <si>
    <t>Chi</t>
  </si>
  <si>
    <t>Partial Sums</t>
  </si>
  <si>
    <t>No. of hours</t>
  </si>
  <si>
    <t>A</t>
  </si>
  <si>
    <t>B</t>
  </si>
  <si>
    <t>C</t>
  </si>
  <si>
    <t>Short</t>
  </si>
  <si>
    <t>Medium</t>
  </si>
  <si>
    <t>Tall</t>
  </si>
  <si>
    <t>Tot</t>
  </si>
  <si>
    <t>Total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</si>
</sst>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17" fontId="0" fillId="0" borderId="0" xfId="0" applyNumberFormat="1"/>
    <xf numFmtId="0" fontId="0" fillId="6" borderId="0" xfId="0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2" sqref="B2:B11"/>
    </sheetView>
  </sheetViews>
  <sheetFormatPr baseColWidth="10" defaultRowHeight="16" x14ac:dyDescent="0.2"/>
  <cols>
    <col min="3" max="3" width="14" bestFit="1" customWidth="1"/>
    <col min="4" max="4" width="14" customWidth="1"/>
    <col min="7" max="7" width="14.83203125" bestFit="1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2</v>
      </c>
      <c r="E1" t="s">
        <v>3</v>
      </c>
      <c r="F1" t="s">
        <v>4</v>
      </c>
      <c r="G1" t="s">
        <v>5</v>
      </c>
    </row>
    <row r="2" spans="1:8" x14ac:dyDescent="0.2">
      <c r="A2">
        <v>48</v>
      </c>
      <c r="B2">
        <v>56</v>
      </c>
      <c r="C2">
        <f>B2-A2</f>
        <v>8</v>
      </c>
      <c r="D2" t="str">
        <f>IF(C2&gt;0,"+","-")</f>
        <v>+</v>
      </c>
      <c r="E2">
        <f>COUNTIF(C:C,"&gt;0")</f>
        <v>8</v>
      </c>
      <c r="F2">
        <f>COUNTIF(C:C,"&lt;0")</f>
        <v>2</v>
      </c>
      <c r="G2">
        <f>2*(FACT(10)/(FACT(2)*FACT(10-2))*0.5^10+FACT(10)/(FACT(1)*FACT(10-1))*0.5^10)</f>
        <v>0.107421875</v>
      </c>
      <c r="H2" t="s">
        <v>6</v>
      </c>
    </row>
    <row r="3" spans="1:8" x14ac:dyDescent="0.2">
      <c r="A3">
        <v>52</v>
      </c>
      <c r="B3">
        <v>60</v>
      </c>
      <c r="C3">
        <f t="shared" ref="C3:C11" si="0">B3-A3</f>
        <v>8</v>
      </c>
      <c r="D3" t="str">
        <f t="shared" ref="D3:D11" si="1">IF(C3&gt;0,"+","-")</f>
        <v>+</v>
      </c>
    </row>
    <row r="4" spans="1:8" x14ac:dyDescent="0.2">
      <c r="A4">
        <v>80</v>
      </c>
      <c r="B4">
        <v>77</v>
      </c>
      <c r="C4">
        <f t="shared" si="0"/>
        <v>-3</v>
      </c>
      <c r="D4" t="str">
        <f t="shared" si="1"/>
        <v>-</v>
      </c>
    </row>
    <row r="5" spans="1:8" x14ac:dyDescent="0.2">
      <c r="A5">
        <v>40</v>
      </c>
      <c r="B5">
        <v>52</v>
      </c>
      <c r="C5">
        <f t="shared" si="0"/>
        <v>12</v>
      </c>
      <c r="D5" t="str">
        <f t="shared" si="1"/>
        <v>+</v>
      </c>
    </row>
    <row r="6" spans="1:8" x14ac:dyDescent="0.2">
      <c r="A6">
        <v>64</v>
      </c>
      <c r="B6">
        <v>66</v>
      </c>
      <c r="C6">
        <f t="shared" si="0"/>
        <v>2</v>
      </c>
      <c r="D6" t="str">
        <f t="shared" si="1"/>
        <v>+</v>
      </c>
    </row>
    <row r="7" spans="1:8" x14ac:dyDescent="0.2">
      <c r="A7">
        <v>58</v>
      </c>
      <c r="B7">
        <v>66</v>
      </c>
      <c r="C7">
        <f t="shared" si="0"/>
        <v>8</v>
      </c>
      <c r="D7" t="str">
        <f t="shared" si="1"/>
        <v>+</v>
      </c>
    </row>
    <row r="8" spans="1:8" x14ac:dyDescent="0.2">
      <c r="A8">
        <v>66</v>
      </c>
      <c r="B8">
        <v>46</v>
      </c>
      <c r="C8">
        <f t="shared" si="0"/>
        <v>-20</v>
      </c>
      <c r="D8" t="str">
        <f t="shared" si="1"/>
        <v>-</v>
      </c>
    </row>
    <row r="9" spans="1:8" x14ac:dyDescent="0.2">
      <c r="A9">
        <v>70</v>
      </c>
      <c r="B9">
        <v>75</v>
      </c>
      <c r="C9">
        <f t="shared" si="0"/>
        <v>5</v>
      </c>
      <c r="D9" t="str">
        <f t="shared" si="1"/>
        <v>+</v>
      </c>
    </row>
    <row r="10" spans="1:8" x14ac:dyDescent="0.2">
      <c r="A10">
        <v>40</v>
      </c>
      <c r="B10">
        <v>52</v>
      </c>
      <c r="C10">
        <f t="shared" si="0"/>
        <v>12</v>
      </c>
      <c r="D10" t="str">
        <f t="shared" si="1"/>
        <v>+</v>
      </c>
    </row>
    <row r="11" spans="1:8" x14ac:dyDescent="0.2">
      <c r="A11">
        <v>70</v>
      </c>
      <c r="B11">
        <v>71</v>
      </c>
      <c r="C11">
        <f t="shared" si="0"/>
        <v>1</v>
      </c>
      <c r="D11" t="str">
        <f t="shared" si="1"/>
        <v>+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K3" sqref="K3"/>
    </sheetView>
  </sheetViews>
  <sheetFormatPr baseColWidth="10" defaultRowHeight="16" x14ac:dyDescent="0.2"/>
  <cols>
    <col min="3" max="4" width="13.83203125" bestFit="1" customWidth="1"/>
    <col min="5" max="5" width="15.5" bestFit="1" customWidth="1"/>
    <col min="7" max="8" width="10.83203125" style="5"/>
  </cols>
  <sheetData>
    <row r="1" spans="1:11" x14ac:dyDescent="0.2">
      <c r="A1" t="s">
        <v>7</v>
      </c>
      <c r="B1" t="s">
        <v>8</v>
      </c>
      <c r="C1" t="s">
        <v>14</v>
      </c>
      <c r="D1" t="s">
        <v>15</v>
      </c>
      <c r="E1" t="s">
        <v>10</v>
      </c>
      <c r="F1" t="s">
        <v>9</v>
      </c>
      <c r="G1" s="5" t="s">
        <v>16</v>
      </c>
      <c r="H1" s="5" t="s">
        <v>11</v>
      </c>
      <c r="I1" t="s">
        <v>12</v>
      </c>
      <c r="J1" t="s">
        <v>13</v>
      </c>
      <c r="K1" t="s">
        <v>17</v>
      </c>
    </row>
    <row r="2" spans="1:11" x14ac:dyDescent="0.2">
      <c r="A2">
        <v>1</v>
      </c>
      <c r="B2">
        <v>80</v>
      </c>
      <c r="C2">
        <f>COUNTIF(A:A,1)</f>
        <v>10</v>
      </c>
      <c r="D2">
        <f>COUNTIF(A:A,2)</f>
        <v>10</v>
      </c>
      <c r="E2">
        <v>20</v>
      </c>
      <c r="F2">
        <v>20</v>
      </c>
      <c r="G2" s="5">
        <f>SUMIF(A:A,1,F:F)</f>
        <v>97</v>
      </c>
      <c r="H2" s="5">
        <f>C2*D2+(C2*(C2+1))/2-G2</f>
        <v>58</v>
      </c>
      <c r="I2">
        <f>C2*D2/2</f>
        <v>50</v>
      </c>
      <c r="J2">
        <f>(C2*D2*(C2+D2+1))/12</f>
        <v>175</v>
      </c>
      <c r="K2">
        <f>(H2-I2)/SQRT(J2)</f>
        <v>0.60474315681476354</v>
      </c>
    </row>
    <row r="3" spans="1:11" x14ac:dyDescent="0.2">
      <c r="A3">
        <v>2</v>
      </c>
      <c r="B3">
        <v>77</v>
      </c>
      <c r="E3">
        <v>19</v>
      </c>
      <c r="F3">
        <v>19</v>
      </c>
    </row>
    <row r="4" spans="1:11" x14ac:dyDescent="0.2">
      <c r="A4">
        <v>2</v>
      </c>
      <c r="B4">
        <v>75</v>
      </c>
      <c r="E4">
        <v>18</v>
      </c>
      <c r="F4">
        <v>18</v>
      </c>
    </row>
    <row r="5" spans="1:11" x14ac:dyDescent="0.2">
      <c r="A5">
        <v>2</v>
      </c>
      <c r="B5">
        <v>71</v>
      </c>
      <c r="E5">
        <v>17</v>
      </c>
      <c r="F5">
        <v>17</v>
      </c>
    </row>
    <row r="6" spans="1:11" x14ac:dyDescent="0.2">
      <c r="A6">
        <v>1</v>
      </c>
      <c r="B6" s="1">
        <v>70</v>
      </c>
      <c r="E6" s="1">
        <v>16</v>
      </c>
      <c r="F6" s="1">
        <v>15.5</v>
      </c>
    </row>
    <row r="7" spans="1:11" x14ac:dyDescent="0.2">
      <c r="A7">
        <v>1</v>
      </c>
      <c r="B7" s="1">
        <v>70</v>
      </c>
      <c r="E7" s="1">
        <v>15</v>
      </c>
      <c r="F7" s="1">
        <v>15.5</v>
      </c>
    </row>
    <row r="8" spans="1:11" x14ac:dyDescent="0.2">
      <c r="A8">
        <v>1</v>
      </c>
      <c r="B8" s="2">
        <v>66</v>
      </c>
      <c r="E8" s="2">
        <v>14</v>
      </c>
      <c r="F8" s="2">
        <v>13</v>
      </c>
    </row>
    <row r="9" spans="1:11" x14ac:dyDescent="0.2">
      <c r="A9">
        <v>2</v>
      </c>
      <c r="B9" s="2">
        <v>66</v>
      </c>
      <c r="E9" s="2">
        <v>13</v>
      </c>
      <c r="F9" s="2">
        <v>13</v>
      </c>
    </row>
    <row r="10" spans="1:11" x14ac:dyDescent="0.2">
      <c r="A10">
        <v>2</v>
      </c>
      <c r="B10" s="2">
        <v>66</v>
      </c>
      <c r="E10" s="2">
        <v>12</v>
      </c>
      <c r="F10" s="2">
        <v>13</v>
      </c>
    </row>
    <row r="11" spans="1:11" x14ac:dyDescent="0.2">
      <c r="A11">
        <v>1</v>
      </c>
      <c r="B11">
        <v>64</v>
      </c>
      <c r="E11">
        <v>11</v>
      </c>
      <c r="F11">
        <v>11</v>
      </c>
    </row>
    <row r="12" spans="1:11" x14ac:dyDescent="0.2">
      <c r="A12">
        <v>2</v>
      </c>
      <c r="B12">
        <v>60</v>
      </c>
      <c r="E12">
        <v>10</v>
      </c>
      <c r="F12">
        <v>10</v>
      </c>
    </row>
    <row r="13" spans="1:11" x14ac:dyDescent="0.2">
      <c r="A13">
        <v>1</v>
      </c>
      <c r="B13">
        <v>58</v>
      </c>
      <c r="E13">
        <v>9</v>
      </c>
      <c r="F13">
        <v>9</v>
      </c>
    </row>
    <row r="14" spans="1:11" x14ac:dyDescent="0.2">
      <c r="A14">
        <v>2</v>
      </c>
      <c r="B14">
        <v>56</v>
      </c>
      <c r="E14">
        <v>8</v>
      </c>
      <c r="F14">
        <v>8</v>
      </c>
    </row>
    <row r="15" spans="1:11" x14ac:dyDescent="0.2">
      <c r="A15">
        <v>1</v>
      </c>
      <c r="B15" s="3">
        <v>52</v>
      </c>
      <c r="E15" s="3">
        <v>7</v>
      </c>
      <c r="F15" s="3">
        <v>6</v>
      </c>
    </row>
    <row r="16" spans="1:11" x14ac:dyDescent="0.2">
      <c r="A16">
        <v>2</v>
      </c>
      <c r="B16" s="3">
        <v>52</v>
      </c>
      <c r="E16" s="3">
        <v>6</v>
      </c>
      <c r="F16" s="3">
        <v>6</v>
      </c>
    </row>
    <row r="17" spans="1:6" x14ac:dyDescent="0.2">
      <c r="A17">
        <v>2</v>
      </c>
      <c r="B17" s="3">
        <v>52</v>
      </c>
      <c r="E17" s="3">
        <v>5</v>
      </c>
      <c r="F17" s="3">
        <v>6</v>
      </c>
    </row>
    <row r="18" spans="1:6" x14ac:dyDescent="0.2">
      <c r="A18">
        <v>1</v>
      </c>
      <c r="B18">
        <v>48</v>
      </c>
      <c r="E18">
        <v>4</v>
      </c>
      <c r="F18">
        <v>4</v>
      </c>
    </row>
    <row r="19" spans="1:6" x14ac:dyDescent="0.2">
      <c r="A19">
        <v>2</v>
      </c>
      <c r="B19">
        <v>46</v>
      </c>
      <c r="E19">
        <v>3</v>
      </c>
      <c r="F19">
        <v>3</v>
      </c>
    </row>
    <row r="20" spans="1:6" x14ac:dyDescent="0.2">
      <c r="A20">
        <v>1</v>
      </c>
      <c r="B20" s="4">
        <v>40</v>
      </c>
      <c r="E20" s="4">
        <v>2</v>
      </c>
      <c r="F20" s="4">
        <v>1.5</v>
      </c>
    </row>
    <row r="21" spans="1:6" x14ac:dyDescent="0.2">
      <c r="A21">
        <v>1</v>
      </c>
      <c r="B21" s="4">
        <v>40</v>
      </c>
      <c r="E21" s="4">
        <v>1</v>
      </c>
      <c r="F21" s="4">
        <v>1.5</v>
      </c>
    </row>
  </sheetData>
  <sortState ref="A2:B21">
    <sortCondition descending="1" ref="B2:B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B2" sqref="B2:B10"/>
    </sheetView>
  </sheetViews>
  <sheetFormatPr baseColWidth="10" defaultRowHeight="16" x14ac:dyDescent="0.2"/>
  <cols>
    <col min="5" max="5" width="16.1640625" bestFit="1" customWidth="1"/>
    <col min="6" max="6" width="28.5" bestFit="1" customWidth="1"/>
    <col min="7" max="9" width="28.5" customWidth="1"/>
  </cols>
  <sheetData>
    <row r="1" spans="1:16" x14ac:dyDescent="0.2">
      <c r="A1" s="6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25</v>
      </c>
      <c r="G1" t="s">
        <v>26</v>
      </c>
      <c r="H1" t="s">
        <v>27</v>
      </c>
      <c r="I1" t="s">
        <v>9</v>
      </c>
      <c r="J1" t="s">
        <v>23</v>
      </c>
      <c r="K1" t="s">
        <v>24</v>
      </c>
      <c r="L1" t="s">
        <v>28</v>
      </c>
      <c r="M1" t="s">
        <v>29</v>
      </c>
      <c r="N1" t="s">
        <v>30</v>
      </c>
      <c r="O1" t="s">
        <v>31</v>
      </c>
      <c r="P1" t="s">
        <v>32</v>
      </c>
    </row>
    <row r="2" spans="1:16" x14ac:dyDescent="0.2">
      <c r="A2">
        <v>6</v>
      </c>
      <c r="B2">
        <v>4</v>
      </c>
      <c r="C2">
        <f>B2-A2</f>
        <v>-2</v>
      </c>
      <c r="D2">
        <v>1</v>
      </c>
      <c r="E2">
        <v>-7</v>
      </c>
      <c r="F2">
        <f>ABS(E2)</f>
        <v>7</v>
      </c>
      <c r="G2">
        <f>COUNT(F:F)</f>
        <v>8</v>
      </c>
      <c r="H2">
        <v>8</v>
      </c>
      <c r="I2">
        <v>8</v>
      </c>
      <c r="K2">
        <v>8</v>
      </c>
      <c r="L2">
        <f>SUM(J:J)</f>
        <v>4</v>
      </c>
      <c r="M2">
        <f>SUM(K:K)</f>
        <v>32</v>
      </c>
      <c r="N2">
        <f>MIN(L2:M2)</f>
        <v>4</v>
      </c>
      <c r="O2">
        <f>G2*(G2+1)/4</f>
        <v>18</v>
      </c>
      <c r="P2">
        <f>G2*(G2+1)*(2*G2+1)/24</f>
        <v>51</v>
      </c>
    </row>
    <row r="3" spans="1:16" x14ac:dyDescent="0.2">
      <c r="A3">
        <v>8</v>
      </c>
      <c r="B3">
        <v>5</v>
      </c>
      <c r="C3">
        <f t="shared" ref="C3:D10" si="0">B3-A3</f>
        <v>-3</v>
      </c>
      <c r="D3">
        <v>1</v>
      </c>
      <c r="E3">
        <v>-4</v>
      </c>
      <c r="F3">
        <f t="shared" ref="F3:F9" si="1">ABS(E3)</f>
        <v>4</v>
      </c>
      <c r="H3">
        <v>7</v>
      </c>
      <c r="I3">
        <v>7</v>
      </c>
      <c r="K3">
        <v>7</v>
      </c>
    </row>
    <row r="4" spans="1:16" x14ac:dyDescent="0.2">
      <c r="A4">
        <v>7</v>
      </c>
      <c r="B4">
        <v>3</v>
      </c>
      <c r="C4">
        <f t="shared" si="0"/>
        <v>-4</v>
      </c>
      <c r="D4">
        <v>0</v>
      </c>
      <c r="E4">
        <v>-3</v>
      </c>
      <c r="F4" s="1">
        <f t="shared" si="1"/>
        <v>3</v>
      </c>
      <c r="H4" s="1">
        <v>6</v>
      </c>
      <c r="I4" s="1">
        <v>5.5</v>
      </c>
      <c r="K4">
        <v>5.5</v>
      </c>
    </row>
    <row r="5" spans="1:16" x14ac:dyDescent="0.2">
      <c r="A5">
        <v>3</v>
      </c>
      <c r="B5">
        <v>4</v>
      </c>
      <c r="C5">
        <f t="shared" si="0"/>
        <v>1</v>
      </c>
      <c r="D5">
        <v>-1</v>
      </c>
      <c r="E5">
        <v>-3</v>
      </c>
      <c r="F5" s="1">
        <f t="shared" si="1"/>
        <v>3</v>
      </c>
      <c r="H5" s="1">
        <v>5</v>
      </c>
      <c r="I5" s="1">
        <v>5.5</v>
      </c>
      <c r="K5">
        <v>5.5</v>
      </c>
    </row>
    <row r="6" spans="1:16" x14ac:dyDescent="0.2">
      <c r="A6">
        <v>5</v>
      </c>
      <c r="B6">
        <v>2</v>
      </c>
      <c r="C6">
        <f t="shared" si="0"/>
        <v>-3</v>
      </c>
      <c r="D6">
        <v>-2</v>
      </c>
      <c r="E6">
        <v>-2</v>
      </c>
      <c r="F6">
        <f t="shared" si="1"/>
        <v>2</v>
      </c>
      <c r="H6">
        <v>4</v>
      </c>
      <c r="I6">
        <v>4</v>
      </c>
      <c r="K6">
        <v>4</v>
      </c>
    </row>
    <row r="7" spans="1:16" x14ac:dyDescent="0.2">
      <c r="A7">
        <v>6</v>
      </c>
      <c r="B7">
        <v>5</v>
      </c>
      <c r="C7">
        <f t="shared" si="0"/>
        <v>-1</v>
      </c>
      <c r="D7">
        <v>-3</v>
      </c>
      <c r="E7">
        <v>-1</v>
      </c>
      <c r="F7" s="2">
        <f t="shared" si="1"/>
        <v>1</v>
      </c>
      <c r="H7" s="2">
        <v>3</v>
      </c>
      <c r="I7" s="2">
        <v>2</v>
      </c>
      <c r="K7">
        <v>2</v>
      </c>
    </row>
    <row r="8" spans="1:16" x14ac:dyDescent="0.2">
      <c r="A8">
        <v>5</v>
      </c>
      <c r="B8">
        <v>5</v>
      </c>
      <c r="C8">
        <f t="shared" si="0"/>
        <v>0</v>
      </c>
      <c r="D8">
        <v>-3</v>
      </c>
      <c r="E8">
        <v>1</v>
      </c>
      <c r="F8" s="2">
        <f t="shared" si="1"/>
        <v>1</v>
      </c>
      <c r="H8" s="2">
        <v>2</v>
      </c>
      <c r="I8" s="2">
        <v>2</v>
      </c>
      <c r="J8" s="5">
        <v>2</v>
      </c>
    </row>
    <row r="9" spans="1:16" x14ac:dyDescent="0.2">
      <c r="A9">
        <v>9</v>
      </c>
      <c r="B9">
        <v>2</v>
      </c>
      <c r="C9">
        <f t="shared" si="0"/>
        <v>-7</v>
      </c>
      <c r="D9">
        <v>-4</v>
      </c>
      <c r="E9">
        <v>1</v>
      </c>
      <c r="F9" s="2">
        <f t="shared" si="1"/>
        <v>1</v>
      </c>
      <c r="H9" s="2">
        <v>1</v>
      </c>
      <c r="I9" s="2">
        <v>2</v>
      </c>
      <c r="J9" s="5">
        <v>2</v>
      </c>
    </row>
    <row r="10" spans="1:16" x14ac:dyDescent="0.2">
      <c r="A10">
        <v>4</v>
      </c>
      <c r="B10">
        <v>5</v>
      </c>
      <c r="C10">
        <f t="shared" si="0"/>
        <v>1</v>
      </c>
      <c r="D10">
        <v>-7</v>
      </c>
    </row>
  </sheetData>
  <sortState ref="K3:K7">
    <sortCondition descending="1" ref="K3:K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H13" sqref="H13"/>
    </sheetView>
  </sheetViews>
  <sheetFormatPr baseColWidth="10" defaultRowHeight="16" x14ac:dyDescent="0.2"/>
  <cols>
    <col min="3" max="4" width="13.83203125" bestFit="1" customWidth="1"/>
    <col min="5" max="5" width="15.5" bestFit="1" customWidth="1"/>
    <col min="7" max="8" width="10.83203125" style="5"/>
  </cols>
  <sheetData>
    <row r="1" spans="1:11" x14ac:dyDescent="0.2">
      <c r="A1" t="s">
        <v>7</v>
      </c>
      <c r="B1" t="s">
        <v>8</v>
      </c>
      <c r="C1" t="s">
        <v>14</v>
      </c>
      <c r="D1" t="s">
        <v>15</v>
      </c>
      <c r="E1" t="s">
        <v>10</v>
      </c>
      <c r="F1" t="s">
        <v>9</v>
      </c>
      <c r="G1" s="5" t="s">
        <v>16</v>
      </c>
      <c r="H1" s="5" t="s">
        <v>11</v>
      </c>
      <c r="I1" t="s">
        <v>12</v>
      </c>
      <c r="J1" t="s">
        <v>13</v>
      </c>
      <c r="K1" t="s">
        <v>17</v>
      </c>
    </row>
    <row r="2" spans="1:11" x14ac:dyDescent="0.2">
      <c r="A2">
        <v>1</v>
      </c>
      <c r="B2">
        <v>9</v>
      </c>
      <c r="C2">
        <f>COUNTIF(A:A,1)</f>
        <v>9</v>
      </c>
      <c r="D2">
        <f>COUNTIF(A:A,2)</f>
        <v>9</v>
      </c>
      <c r="E2">
        <f>C2+D2</f>
        <v>18</v>
      </c>
      <c r="F2" s="5">
        <v>18</v>
      </c>
      <c r="G2" s="5">
        <f>SUMIF(A:A,1,F:F)</f>
        <v>110.5</v>
      </c>
      <c r="H2" s="5">
        <f>C2*D2+(C2*(C2+1))/2-G2</f>
        <v>15.5</v>
      </c>
      <c r="I2">
        <f>C2*D2/2</f>
        <v>40.5</v>
      </c>
      <c r="J2">
        <f>(C2*D2*(C2+D2+1))/12</f>
        <v>128.25</v>
      </c>
      <c r="K2">
        <f>(H2-I2)/SQRT(J2)</f>
        <v>-2.2075539284417398</v>
      </c>
    </row>
    <row r="3" spans="1:11" x14ac:dyDescent="0.2">
      <c r="A3">
        <v>1</v>
      </c>
      <c r="B3">
        <v>8</v>
      </c>
      <c r="E3">
        <v>17</v>
      </c>
      <c r="F3" s="5">
        <v>17</v>
      </c>
    </row>
    <row r="4" spans="1:11" x14ac:dyDescent="0.2">
      <c r="A4">
        <v>1</v>
      </c>
      <c r="B4">
        <v>7</v>
      </c>
      <c r="E4">
        <v>16</v>
      </c>
      <c r="F4" s="5">
        <v>16</v>
      </c>
    </row>
    <row r="5" spans="1:11" x14ac:dyDescent="0.2">
      <c r="A5">
        <v>1</v>
      </c>
      <c r="B5" s="1">
        <v>6</v>
      </c>
      <c r="E5" s="1">
        <v>15</v>
      </c>
      <c r="F5" s="1">
        <v>14.5</v>
      </c>
    </row>
    <row r="6" spans="1:11" x14ac:dyDescent="0.2">
      <c r="A6">
        <v>1</v>
      </c>
      <c r="B6" s="1">
        <v>6</v>
      </c>
      <c r="E6" s="1">
        <v>14</v>
      </c>
      <c r="F6" s="1">
        <v>14.5</v>
      </c>
    </row>
    <row r="7" spans="1:11" x14ac:dyDescent="0.2">
      <c r="A7">
        <v>1</v>
      </c>
      <c r="B7" s="2">
        <v>5</v>
      </c>
      <c r="E7" s="2">
        <v>13</v>
      </c>
      <c r="F7" s="2">
        <v>10.5</v>
      </c>
    </row>
    <row r="8" spans="1:11" x14ac:dyDescent="0.2">
      <c r="A8">
        <v>1</v>
      </c>
      <c r="B8" s="2">
        <v>5</v>
      </c>
      <c r="E8" s="2">
        <v>12</v>
      </c>
      <c r="F8" s="2">
        <v>10.5</v>
      </c>
    </row>
    <row r="9" spans="1:11" x14ac:dyDescent="0.2">
      <c r="A9">
        <v>2</v>
      </c>
      <c r="B9" s="2">
        <v>5</v>
      </c>
      <c r="E9" s="2">
        <v>11</v>
      </c>
      <c r="F9" s="2">
        <v>10.5</v>
      </c>
    </row>
    <row r="10" spans="1:11" x14ac:dyDescent="0.2">
      <c r="A10">
        <v>2</v>
      </c>
      <c r="B10" s="2">
        <v>5</v>
      </c>
      <c r="E10" s="2">
        <v>10</v>
      </c>
      <c r="F10" s="2">
        <v>10.5</v>
      </c>
    </row>
    <row r="11" spans="1:11" x14ac:dyDescent="0.2">
      <c r="A11">
        <v>2</v>
      </c>
      <c r="B11" s="2">
        <v>5</v>
      </c>
      <c r="E11" s="2">
        <v>9</v>
      </c>
      <c r="F11" s="2">
        <v>10.5</v>
      </c>
    </row>
    <row r="12" spans="1:11" x14ac:dyDescent="0.2">
      <c r="A12">
        <v>2</v>
      </c>
      <c r="B12" s="2">
        <v>5</v>
      </c>
      <c r="E12" s="2">
        <v>8</v>
      </c>
      <c r="F12" s="2">
        <v>10.5</v>
      </c>
    </row>
    <row r="13" spans="1:11" x14ac:dyDescent="0.2">
      <c r="A13">
        <v>1</v>
      </c>
      <c r="B13" s="3">
        <v>4</v>
      </c>
      <c r="E13" s="3">
        <v>7</v>
      </c>
      <c r="F13" s="3">
        <v>6</v>
      </c>
    </row>
    <row r="14" spans="1:11" x14ac:dyDescent="0.2">
      <c r="A14">
        <v>2</v>
      </c>
      <c r="B14" s="3">
        <v>4</v>
      </c>
      <c r="E14" s="3">
        <v>6</v>
      </c>
      <c r="F14" s="3">
        <v>6</v>
      </c>
    </row>
    <row r="15" spans="1:11" x14ac:dyDescent="0.2">
      <c r="A15">
        <v>2</v>
      </c>
      <c r="B15" s="3">
        <v>4</v>
      </c>
      <c r="E15" s="3">
        <v>5</v>
      </c>
      <c r="F15" s="3">
        <v>6</v>
      </c>
    </row>
    <row r="16" spans="1:11" x14ac:dyDescent="0.2">
      <c r="A16">
        <v>1</v>
      </c>
      <c r="B16" s="7">
        <v>3</v>
      </c>
      <c r="E16" s="7">
        <v>4</v>
      </c>
      <c r="F16" s="7">
        <v>3.5</v>
      </c>
    </row>
    <row r="17" spans="1:6" x14ac:dyDescent="0.2">
      <c r="A17">
        <v>2</v>
      </c>
      <c r="B17" s="7">
        <v>3</v>
      </c>
      <c r="E17" s="7">
        <v>3</v>
      </c>
      <c r="F17" s="7">
        <v>3.5</v>
      </c>
    </row>
    <row r="18" spans="1:6" x14ac:dyDescent="0.2">
      <c r="A18">
        <v>2</v>
      </c>
      <c r="B18" s="4">
        <v>2</v>
      </c>
      <c r="E18" s="4">
        <v>2</v>
      </c>
      <c r="F18" s="4">
        <v>1.5</v>
      </c>
    </row>
    <row r="19" spans="1:6" x14ac:dyDescent="0.2">
      <c r="A19">
        <v>2</v>
      </c>
      <c r="B19" s="4">
        <v>2</v>
      </c>
      <c r="E19" s="4">
        <v>1</v>
      </c>
      <c r="F19" s="4">
        <v>1.5</v>
      </c>
    </row>
    <row r="20" spans="1:6" x14ac:dyDescent="0.2">
      <c r="B20" s="5"/>
    </row>
    <row r="21" spans="1:6" x14ac:dyDescent="0.2">
      <c r="B21" s="5"/>
    </row>
  </sheetData>
  <sortState ref="A2:B21">
    <sortCondition descending="1" ref="B2:B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2" sqref="B2"/>
    </sheetView>
  </sheetViews>
  <sheetFormatPr baseColWidth="10" defaultRowHeight="16" x14ac:dyDescent="0.2"/>
  <cols>
    <col min="1" max="1" width="17" bestFit="1" customWidth="1"/>
    <col min="2" max="2" width="17.5" bestFit="1" customWidth="1"/>
    <col min="3" max="3" width="17.5" customWidth="1"/>
    <col min="5" max="5" width="19.5" bestFit="1" customWidth="1"/>
    <col min="6" max="6" width="19.1640625" bestFit="1" customWidth="1"/>
    <col min="7" max="7" width="12.1640625" bestFit="1" customWidth="1"/>
  </cols>
  <sheetData>
    <row r="1" spans="1:8" x14ac:dyDescent="0.2">
      <c r="A1" t="s">
        <v>33</v>
      </c>
      <c r="B1" t="s">
        <v>34</v>
      </c>
      <c r="C1" t="s">
        <v>36</v>
      </c>
      <c r="D1" t="s">
        <v>35</v>
      </c>
      <c r="E1" t="s">
        <v>37</v>
      </c>
      <c r="F1" t="s">
        <v>38</v>
      </c>
      <c r="G1" t="s">
        <v>40</v>
      </c>
      <c r="H1" t="s">
        <v>39</v>
      </c>
    </row>
    <row r="2" spans="1:8" x14ac:dyDescent="0.2">
      <c r="A2">
        <v>0</v>
      </c>
      <c r="B2">
        <v>24</v>
      </c>
      <c r="C2">
        <f>SUM(B:B)</f>
        <v>80</v>
      </c>
      <c r="D2">
        <v>2</v>
      </c>
      <c r="E2">
        <f>$D$2^A2*EXP(-$D$2)/FACT(A2)</f>
        <v>0.1353352832366127</v>
      </c>
      <c r="F2">
        <f>E2*$C$2</f>
        <v>10.826822658929016</v>
      </c>
      <c r="G2">
        <f>(B2-F2)^2/F2</f>
        <v>16.028026571229695</v>
      </c>
      <c r="H2">
        <f>SUM(G:G)</f>
        <v>23.507144725129447</v>
      </c>
    </row>
    <row r="3" spans="1:8" x14ac:dyDescent="0.2">
      <c r="A3">
        <v>1</v>
      </c>
      <c r="B3">
        <v>25</v>
      </c>
      <c r="E3">
        <f t="shared" ref="E3:E7" si="0">$D$2^A3*EXP(-$D$2)/FACT(A3)</f>
        <v>0.2706705664732254</v>
      </c>
      <c r="F3">
        <f t="shared" ref="F3:F7" si="1">E3*$C$2</f>
        <v>21.653645317858032</v>
      </c>
      <c r="G3">
        <f t="shared" ref="G3:G7" si="2">(B3-F3)^2/F3</f>
        <v>0.51714570430588258</v>
      </c>
    </row>
    <row r="4" spans="1:8" x14ac:dyDescent="0.2">
      <c r="A4">
        <v>2</v>
      </c>
      <c r="B4">
        <v>13</v>
      </c>
      <c r="E4">
        <f t="shared" si="0"/>
        <v>0.2706705664732254</v>
      </c>
      <c r="F4">
        <f t="shared" si="1"/>
        <v>21.653645317858032</v>
      </c>
      <c r="G4">
        <f t="shared" si="2"/>
        <v>3.4583358223535314</v>
      </c>
    </row>
    <row r="5" spans="1:8" x14ac:dyDescent="0.2">
      <c r="A5">
        <v>3</v>
      </c>
      <c r="B5">
        <v>8</v>
      </c>
      <c r="E5">
        <f t="shared" si="0"/>
        <v>0.18044704431548361</v>
      </c>
      <c r="F5">
        <f t="shared" si="1"/>
        <v>14.435763545238689</v>
      </c>
      <c r="G5">
        <f t="shared" si="2"/>
        <v>2.8691972045970791</v>
      </c>
    </row>
    <row r="6" spans="1:8" x14ac:dyDescent="0.2">
      <c r="A6">
        <v>4</v>
      </c>
      <c r="B6">
        <v>6</v>
      </c>
      <c r="E6">
        <f t="shared" si="0"/>
        <v>9.0223522157741806E-2</v>
      </c>
      <c r="F6">
        <f t="shared" si="1"/>
        <v>7.2178817726193447</v>
      </c>
      <c r="G6">
        <f t="shared" si="2"/>
        <v>0.20549463939753285</v>
      </c>
    </row>
    <row r="7" spans="1:8" x14ac:dyDescent="0.2">
      <c r="A7">
        <v>5</v>
      </c>
      <c r="B7">
        <v>4</v>
      </c>
      <c r="E7">
        <f>$D$2^A7*EXP(-$D$2)/FACT(A7)</f>
        <v>3.6089408863096722E-2</v>
      </c>
      <c r="F7">
        <f t="shared" si="1"/>
        <v>2.8871527090477378</v>
      </c>
      <c r="G7">
        <f t="shared" si="2"/>
        <v>0.42894478324572477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U2" sqref="U2"/>
    </sheetView>
  </sheetViews>
  <sheetFormatPr baseColWidth="10" defaultRowHeight="16" x14ac:dyDescent="0.2"/>
  <cols>
    <col min="7" max="7" width="11.33203125" bestFit="1" customWidth="1"/>
  </cols>
  <sheetData>
    <row r="1" spans="1:21" x14ac:dyDescent="0.2">
      <c r="A1" t="s">
        <v>41</v>
      </c>
      <c r="B1" t="s">
        <v>45</v>
      </c>
      <c r="C1" t="s">
        <v>46</v>
      </c>
      <c r="D1" t="s">
        <v>47</v>
      </c>
      <c r="E1" t="s">
        <v>48</v>
      </c>
      <c r="G1" t="s">
        <v>49</v>
      </c>
      <c r="I1" t="s">
        <v>45</v>
      </c>
      <c r="J1" t="s">
        <v>46</v>
      </c>
      <c r="K1" t="s">
        <v>47</v>
      </c>
      <c r="M1" t="s">
        <v>45</v>
      </c>
      <c r="N1" t="s">
        <v>46</v>
      </c>
      <c r="O1" t="s">
        <v>47</v>
      </c>
    </row>
    <row r="2" spans="1:21" x14ac:dyDescent="0.2">
      <c r="A2" s="1" t="s">
        <v>42</v>
      </c>
      <c r="B2" s="1">
        <v>17</v>
      </c>
      <c r="C2" s="1">
        <v>12</v>
      </c>
      <c r="D2" s="1">
        <v>9</v>
      </c>
      <c r="E2" s="1">
        <f>SUM(B2:D2)</f>
        <v>38</v>
      </c>
      <c r="G2">
        <f>SUM(B2:D4)</f>
        <v>120</v>
      </c>
      <c r="I2">
        <f>E2/$G$2*B11/$G$2</f>
        <v>0.10555555555555556</v>
      </c>
      <c r="J2">
        <f>E2/$G$2*C11/$G$2</f>
        <v>0.11347222222222221</v>
      </c>
      <c r="K2">
        <f>E2/$G$2*D11/$G$2</f>
        <v>9.7638888888888886E-2</v>
      </c>
      <c r="M2">
        <f>I2*$G$2</f>
        <v>12.666666666666666</v>
      </c>
      <c r="N2">
        <f t="shared" ref="N2:O4" si="0">J2*$G$2</f>
        <v>13.616666666666665</v>
      </c>
      <c r="O2">
        <f t="shared" si="0"/>
        <v>11.716666666666667</v>
      </c>
      <c r="Q2">
        <f>(B2-M2)^2/M2</f>
        <v>1.4824561403508776</v>
      </c>
      <c r="R2">
        <f t="shared" ref="R2:S4" si="1">(C2-N2)^2/N2</f>
        <v>0.19194206446348402</v>
      </c>
      <c r="S2">
        <f t="shared" si="1"/>
        <v>0.62989568515884309</v>
      </c>
      <c r="U2">
        <f>SUM(Q2:S4)</f>
        <v>8.0533329925006782</v>
      </c>
    </row>
    <row r="3" spans="1:21" x14ac:dyDescent="0.2">
      <c r="A3" s="8" t="s">
        <v>43</v>
      </c>
      <c r="B3" s="8">
        <v>19</v>
      </c>
      <c r="C3" s="8">
        <v>21</v>
      </c>
      <c r="D3" s="8">
        <v>15</v>
      </c>
      <c r="E3" s="8">
        <f t="shared" ref="E3:E4" si="2">SUM(B3:D3)</f>
        <v>55</v>
      </c>
      <c r="I3">
        <f>E3/$G$2*B11/$G$2</f>
        <v>0.15277777777777776</v>
      </c>
      <c r="J3">
        <f>E3/$G$2*C11/$G$2</f>
        <v>0.16423611111111111</v>
      </c>
      <c r="K3">
        <f>E3/$G$2*D11/$G$2</f>
        <v>0.14131944444444444</v>
      </c>
      <c r="M3">
        <f t="shared" ref="M3:M4" si="3">I3*$G$2</f>
        <v>18.333333333333332</v>
      </c>
      <c r="N3">
        <f t="shared" si="0"/>
        <v>19.708333333333332</v>
      </c>
      <c r="O3">
        <f t="shared" si="0"/>
        <v>16.958333333333332</v>
      </c>
      <c r="Q3">
        <f t="shared" ref="Q3:Q4" si="4">(B3-M3)^2/M3</f>
        <v>2.4242424242424329E-2</v>
      </c>
      <c r="R3">
        <f t="shared" si="1"/>
        <v>8.4654686398872608E-2</v>
      </c>
      <c r="S3">
        <f t="shared" si="1"/>
        <v>0.22614660114660087</v>
      </c>
    </row>
    <row r="4" spans="1:21" x14ac:dyDescent="0.2">
      <c r="A4" s="3" t="s">
        <v>44</v>
      </c>
      <c r="B4" s="3">
        <v>4</v>
      </c>
      <c r="C4" s="3">
        <v>10</v>
      </c>
      <c r="D4" s="3">
        <v>13</v>
      </c>
      <c r="E4" s="3">
        <f t="shared" si="2"/>
        <v>27</v>
      </c>
      <c r="I4">
        <f>E4/$G$2*B11/$G$2</f>
        <v>7.4999999999999997E-2</v>
      </c>
      <c r="J4">
        <f>E4/$G$2*C11/$G$2</f>
        <v>8.0625000000000002E-2</v>
      </c>
      <c r="K4">
        <f>E4/$G$2*D11/$G$2</f>
        <v>6.9375000000000006E-2</v>
      </c>
      <c r="M4">
        <f t="shared" si="3"/>
        <v>9</v>
      </c>
      <c r="N4">
        <f t="shared" si="0"/>
        <v>9.6750000000000007</v>
      </c>
      <c r="O4">
        <f t="shared" si="0"/>
        <v>8.3250000000000011</v>
      </c>
      <c r="Q4">
        <f t="shared" si="4"/>
        <v>2.7777777777777777</v>
      </c>
      <c r="R4">
        <f t="shared" si="1"/>
        <v>1.091731266149866E-2</v>
      </c>
      <c r="S4">
        <f t="shared" si="1"/>
        <v>2.6253003003002986</v>
      </c>
    </row>
    <row r="7" spans="1:21" x14ac:dyDescent="0.2">
      <c r="A7" t="s">
        <v>41</v>
      </c>
      <c r="B7" s="1" t="s">
        <v>45</v>
      </c>
      <c r="C7" s="8" t="s">
        <v>46</v>
      </c>
      <c r="D7" s="3" t="s">
        <v>47</v>
      </c>
    </row>
    <row r="8" spans="1:21" x14ac:dyDescent="0.2">
      <c r="A8" s="5" t="s">
        <v>42</v>
      </c>
      <c r="B8" s="1">
        <v>17</v>
      </c>
      <c r="C8" s="8">
        <v>12</v>
      </c>
      <c r="D8" s="3">
        <v>9</v>
      </c>
    </row>
    <row r="9" spans="1:21" x14ac:dyDescent="0.2">
      <c r="A9" s="5" t="s">
        <v>43</v>
      </c>
      <c r="B9" s="1">
        <v>19</v>
      </c>
      <c r="C9" s="8">
        <v>21</v>
      </c>
      <c r="D9" s="3">
        <v>15</v>
      </c>
    </row>
    <row r="10" spans="1:21" x14ac:dyDescent="0.2">
      <c r="A10" s="5" t="s">
        <v>44</v>
      </c>
      <c r="B10" s="1">
        <v>4</v>
      </c>
      <c r="C10" s="8">
        <v>10</v>
      </c>
      <c r="D10" s="3">
        <v>13</v>
      </c>
    </row>
    <row r="11" spans="1:21" x14ac:dyDescent="0.2">
      <c r="A11" s="5" t="s">
        <v>48</v>
      </c>
      <c r="B11" s="1">
        <f>SUM(B8:B10)</f>
        <v>40</v>
      </c>
      <c r="C11" s="8">
        <f t="shared" ref="C11:D11" si="5">SUM(C8:C10)</f>
        <v>43</v>
      </c>
      <c r="D11" s="3">
        <f t="shared" si="5"/>
        <v>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>
      <selection activeCell="D11" sqref="D11"/>
    </sheetView>
  </sheetViews>
  <sheetFormatPr baseColWidth="10" defaultRowHeight="16" x14ac:dyDescent="0.2"/>
  <cols>
    <col min="7" max="7" width="11.33203125" bestFit="1" customWidth="1"/>
  </cols>
  <sheetData>
    <row r="1" spans="1:21" x14ac:dyDescent="0.2">
      <c r="A1" t="s">
        <v>41</v>
      </c>
      <c r="B1" t="s">
        <v>45</v>
      </c>
      <c r="C1" t="s">
        <v>46</v>
      </c>
      <c r="D1" t="s">
        <v>47</v>
      </c>
      <c r="E1" t="s">
        <v>48</v>
      </c>
      <c r="G1" t="s">
        <v>49</v>
      </c>
      <c r="I1" t="s">
        <v>45</v>
      </c>
      <c r="J1" t="s">
        <v>46</v>
      </c>
      <c r="K1" t="s">
        <v>47</v>
      </c>
      <c r="M1" t="s">
        <v>45</v>
      </c>
      <c r="N1" t="s">
        <v>46</v>
      </c>
      <c r="O1" t="s">
        <v>47</v>
      </c>
    </row>
    <row r="2" spans="1:21" x14ac:dyDescent="0.2">
      <c r="A2" s="1" t="s">
        <v>42</v>
      </c>
      <c r="B2" s="1">
        <v>6</v>
      </c>
      <c r="C2" s="1">
        <v>8</v>
      </c>
      <c r="D2" s="1">
        <v>11</v>
      </c>
      <c r="E2" s="1">
        <f>SUM(B2:D2)</f>
        <v>25</v>
      </c>
      <c r="G2">
        <f>SUM(B2:D4)</f>
        <v>80</v>
      </c>
      <c r="I2">
        <f>E2/$G$2*B11/$G$2</f>
        <v>0.1015625</v>
      </c>
      <c r="J2">
        <f>E2/$G$2*C11/$G$2</f>
        <v>0.1015625</v>
      </c>
      <c r="K2">
        <f>E2/$G$2*D11/$G$2</f>
        <v>0.109375</v>
      </c>
      <c r="M2">
        <f>I2*$G$2</f>
        <v>8.125</v>
      </c>
      <c r="N2">
        <f t="shared" ref="N2:O4" si="0">J2*$G$2</f>
        <v>8.125</v>
      </c>
      <c r="O2">
        <f t="shared" si="0"/>
        <v>8.75</v>
      </c>
      <c r="Q2">
        <f>(B2-M2)^2/M2</f>
        <v>0.55576923076923079</v>
      </c>
      <c r="R2">
        <f t="shared" ref="R2:S4" si="1">(C2-N2)^2/N2</f>
        <v>1.9230769230769232E-3</v>
      </c>
      <c r="S2">
        <f t="shared" si="1"/>
        <v>0.57857142857142863</v>
      </c>
      <c r="U2">
        <f>SUM(Q2:S4)</f>
        <v>4.053631653631653</v>
      </c>
    </row>
    <row r="3" spans="1:21" x14ac:dyDescent="0.2">
      <c r="A3" s="8" t="s">
        <v>43</v>
      </c>
      <c r="B3" s="8">
        <v>12</v>
      </c>
      <c r="C3" s="8">
        <v>11</v>
      </c>
      <c r="D3" s="8">
        <v>14</v>
      </c>
      <c r="E3" s="8">
        <f t="shared" ref="E3:E4" si="2">SUM(B3:D3)</f>
        <v>37</v>
      </c>
      <c r="I3">
        <f>E3/$G$2*B11/$G$2</f>
        <v>0.15031250000000002</v>
      </c>
      <c r="J3">
        <f>E3/$G$2*C11/$G$2</f>
        <v>0.15031250000000002</v>
      </c>
      <c r="K3">
        <f>E3/$G$2*D11/$G$2</f>
        <v>0.16187500000000002</v>
      </c>
      <c r="M3">
        <f t="shared" ref="M3:M4" si="3">I3*$G$2</f>
        <v>12.025000000000002</v>
      </c>
      <c r="N3">
        <f t="shared" si="0"/>
        <v>12.025000000000002</v>
      </c>
      <c r="O3">
        <f t="shared" si="0"/>
        <v>12.950000000000001</v>
      </c>
      <c r="Q3">
        <f t="shared" ref="Q3:Q4" si="4">(B3-M3)^2/M3</f>
        <v>5.1975051975060828E-5</v>
      </c>
      <c r="R3">
        <f t="shared" si="1"/>
        <v>8.7370062370062715E-2</v>
      </c>
      <c r="S3">
        <f t="shared" si="1"/>
        <v>8.5135135135134959E-2</v>
      </c>
    </row>
    <row r="4" spans="1:21" x14ac:dyDescent="0.2">
      <c r="A4" s="3" t="s">
        <v>44</v>
      </c>
      <c r="B4" s="3">
        <v>8</v>
      </c>
      <c r="C4" s="3">
        <v>7</v>
      </c>
      <c r="D4" s="3">
        <v>3</v>
      </c>
      <c r="E4" s="3">
        <f t="shared" si="2"/>
        <v>18</v>
      </c>
      <c r="I4">
        <f>E4/$G$2*B11/$G$2</f>
        <v>7.3125000000000009E-2</v>
      </c>
      <c r="J4">
        <f>E4/$G$2*C11/$G$2</f>
        <v>7.3125000000000009E-2</v>
      </c>
      <c r="K4">
        <f>E4/$G$2*D11/$G$2</f>
        <v>7.8750000000000001E-2</v>
      </c>
      <c r="M4">
        <f t="shared" si="3"/>
        <v>5.8500000000000005</v>
      </c>
      <c r="N4">
        <f t="shared" si="0"/>
        <v>5.8500000000000005</v>
      </c>
      <c r="O4">
        <f t="shared" si="0"/>
        <v>6.3</v>
      </c>
      <c r="Q4">
        <f t="shared" si="4"/>
        <v>0.7901709401709397</v>
      </c>
      <c r="R4">
        <f t="shared" si="1"/>
        <v>0.22606837606837582</v>
      </c>
      <c r="S4">
        <f t="shared" si="1"/>
        <v>1.7285714285714284</v>
      </c>
    </row>
    <row r="7" spans="1:21" x14ac:dyDescent="0.2">
      <c r="A7" t="s">
        <v>41</v>
      </c>
      <c r="B7" s="1" t="s">
        <v>45</v>
      </c>
      <c r="C7" s="8" t="s">
        <v>46</v>
      </c>
      <c r="D7" s="3" t="s">
        <v>47</v>
      </c>
    </row>
    <row r="8" spans="1:21" x14ac:dyDescent="0.2">
      <c r="A8" s="5" t="s">
        <v>42</v>
      </c>
      <c r="B8" s="1">
        <v>6</v>
      </c>
      <c r="C8" s="8">
        <v>8</v>
      </c>
      <c r="D8" s="3">
        <v>11</v>
      </c>
    </row>
    <row r="9" spans="1:21" x14ac:dyDescent="0.2">
      <c r="A9" s="5" t="s">
        <v>43</v>
      </c>
      <c r="B9" s="1">
        <v>12</v>
      </c>
      <c r="C9" s="8">
        <v>11</v>
      </c>
      <c r="D9" s="3">
        <v>14</v>
      </c>
    </row>
    <row r="10" spans="1:21" x14ac:dyDescent="0.2">
      <c r="A10" s="5" t="s">
        <v>44</v>
      </c>
      <c r="B10" s="1">
        <v>8</v>
      </c>
      <c r="C10" s="8">
        <v>7</v>
      </c>
      <c r="D10" s="3">
        <v>3</v>
      </c>
    </row>
    <row r="11" spans="1:21" x14ac:dyDescent="0.2">
      <c r="A11" s="5" t="s">
        <v>48</v>
      </c>
      <c r="B11" s="1">
        <f>SUM(B8:B10)</f>
        <v>26</v>
      </c>
      <c r="C11" s="8">
        <f t="shared" ref="C11:D11" si="5">SUM(C8:C10)</f>
        <v>26</v>
      </c>
      <c r="D11" s="3">
        <f t="shared" si="5"/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Ex1a</vt:lpstr>
      <vt:lpstr>Ex1b</vt:lpstr>
      <vt:lpstr>Ex2a</vt:lpstr>
      <vt:lpstr>Ex2b</vt:lpstr>
      <vt:lpstr>Ex3</vt:lpstr>
      <vt:lpstr>Ex4</vt:lpstr>
      <vt:lpstr>Ex5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2016-05-08T11:41:57Z</dcterms:created>
  <dcterms:modified xsi:type="dcterms:W3CDTF">2016-05-08T16:43:07Z</dcterms:modified>
</cp:coreProperties>
</file>