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andreapizzoferrato/Google Drive/"/>
    </mc:Choice>
  </mc:AlternateContent>
  <bookViews>
    <workbookView xWindow="-38400" yWindow="460" windowWidth="38400" windowHeight="21060" tabRatio="500" activeTab="3"/>
  </bookViews>
  <sheets>
    <sheet name="1" sheetId="1" r:id="rId1"/>
    <sheet name="2" sheetId="2" r:id="rId2"/>
    <sheet name="3" sheetId="3" r:id="rId3"/>
    <sheet name="4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5" i="4" l="1"/>
  <c r="AU5" i="4"/>
  <c r="AT5" i="4"/>
  <c r="AS5" i="4"/>
  <c r="AQ6" i="4"/>
  <c r="AP6" i="4"/>
  <c r="AR5" i="4"/>
  <c r="AP5" i="4"/>
  <c r="AM2" i="4"/>
  <c r="AG2" i="4"/>
  <c r="W2" i="4"/>
  <c r="X2" i="4"/>
  <c r="Y2" i="4"/>
  <c r="Z2" i="4"/>
  <c r="Z4" i="4"/>
  <c r="AH2" i="4"/>
  <c r="W8" i="4"/>
  <c r="X8" i="4"/>
  <c r="Y8" i="4"/>
  <c r="Z8" i="4"/>
  <c r="Z10" i="4"/>
  <c r="AI2" i="4"/>
  <c r="W14" i="4"/>
  <c r="X14" i="4"/>
  <c r="Y14" i="4"/>
  <c r="Z14" i="4"/>
  <c r="Z16" i="4"/>
  <c r="AJ2" i="4"/>
  <c r="AB2" i="4"/>
  <c r="AC2" i="4"/>
  <c r="AD2" i="4"/>
  <c r="AE2" i="4"/>
  <c r="AJ3" i="4"/>
  <c r="AK2" i="4"/>
  <c r="Q6" i="4"/>
  <c r="Q7" i="4"/>
  <c r="Q8" i="4"/>
  <c r="Q9" i="4"/>
  <c r="Q10" i="4"/>
  <c r="Q11" i="4"/>
  <c r="Q12" i="4"/>
  <c r="Q13" i="4"/>
  <c r="Q14" i="4"/>
  <c r="Q15" i="4"/>
  <c r="H3" i="4"/>
  <c r="L2" i="4"/>
  <c r="I3" i="4"/>
  <c r="M2" i="4"/>
  <c r="J3" i="4"/>
  <c r="N2" i="4"/>
  <c r="O2" i="4"/>
  <c r="H6" i="4"/>
  <c r="L4" i="4"/>
  <c r="I6" i="4"/>
  <c r="M4" i="4"/>
  <c r="J6" i="4"/>
  <c r="N4" i="4"/>
  <c r="O4" i="4"/>
  <c r="U6" i="4"/>
  <c r="Q4" i="4"/>
  <c r="R4" i="4"/>
  <c r="S4" i="4"/>
  <c r="T4" i="4"/>
  <c r="U4" i="4"/>
  <c r="Q2" i="4"/>
  <c r="R2" i="4"/>
  <c r="S2" i="4"/>
  <c r="T2" i="4"/>
  <c r="U2" i="4"/>
  <c r="V4" i="3"/>
  <c r="W4" i="3"/>
  <c r="X4" i="3"/>
  <c r="Y4" i="3"/>
  <c r="V5" i="3"/>
  <c r="W5" i="3"/>
  <c r="X5" i="3"/>
  <c r="Y5" i="3"/>
  <c r="V6" i="3"/>
  <c r="W6" i="3"/>
  <c r="X6" i="3"/>
  <c r="Y6" i="3"/>
  <c r="W3" i="3"/>
  <c r="X3" i="3"/>
  <c r="Y3" i="3"/>
  <c r="V3" i="3"/>
  <c r="AG3" i="3"/>
  <c r="AF3" i="3"/>
  <c r="AE3" i="3"/>
  <c r="AD3" i="3"/>
  <c r="AC3" i="3"/>
  <c r="AB3" i="3"/>
  <c r="AA3" i="3"/>
  <c r="Q4" i="3"/>
  <c r="R4" i="3"/>
  <c r="S4" i="3"/>
  <c r="T4" i="3"/>
  <c r="Q5" i="3"/>
  <c r="R5" i="3"/>
  <c r="S5" i="3"/>
  <c r="T5" i="3"/>
  <c r="Q6" i="3"/>
  <c r="R6" i="3"/>
  <c r="S6" i="3"/>
  <c r="T6" i="3"/>
  <c r="R3" i="3"/>
  <c r="S3" i="3"/>
  <c r="T3" i="3"/>
  <c r="Q3" i="3"/>
  <c r="N8" i="3"/>
  <c r="N5" i="3"/>
  <c r="M6" i="3"/>
  <c r="N6" i="3"/>
  <c r="O6" i="3"/>
  <c r="M7" i="3"/>
  <c r="N7" i="3"/>
  <c r="O7" i="3"/>
  <c r="M8" i="3"/>
  <c r="O8" i="3"/>
  <c r="O5" i="3"/>
  <c r="M5" i="3"/>
  <c r="L5" i="3"/>
  <c r="L6" i="3"/>
  <c r="L7" i="3"/>
  <c r="L8" i="3"/>
  <c r="O2" i="3"/>
  <c r="N2" i="3"/>
  <c r="M2" i="3"/>
  <c r="L2" i="3"/>
  <c r="K2" i="3"/>
  <c r="J3" i="3"/>
  <c r="J2" i="3"/>
  <c r="I3" i="3"/>
  <c r="I2" i="3"/>
  <c r="H3" i="3"/>
  <c r="H2" i="3"/>
  <c r="N3" i="2"/>
  <c r="N2" i="2"/>
  <c r="M15" i="2"/>
  <c r="M14" i="2"/>
  <c r="M10" i="2"/>
  <c r="M11" i="2"/>
  <c r="M12" i="2"/>
  <c r="M13" i="2"/>
  <c r="M9" i="2"/>
  <c r="M7" i="2"/>
  <c r="M3" i="2"/>
  <c r="M4" i="2"/>
  <c r="M5" i="2"/>
  <c r="M6" i="2"/>
  <c r="M2" i="2"/>
  <c r="D4" i="2"/>
  <c r="D5" i="2"/>
  <c r="D6" i="2"/>
  <c r="D3" i="2"/>
  <c r="D2" i="2"/>
  <c r="C2" i="2"/>
  <c r="B2" i="2"/>
  <c r="P3" i="1"/>
  <c r="P2" i="1"/>
  <c r="O7" i="1"/>
  <c r="O3" i="1"/>
  <c r="O4" i="1"/>
  <c r="O5" i="1"/>
  <c r="O6" i="1"/>
  <c r="O2" i="1"/>
  <c r="N7" i="1"/>
  <c r="N3" i="1"/>
  <c r="N4" i="1"/>
  <c r="N5" i="1"/>
  <c r="N6" i="1"/>
  <c r="N2" i="1"/>
  <c r="M2" i="1"/>
  <c r="D4" i="1"/>
  <c r="D5" i="1"/>
  <c r="D6" i="1"/>
  <c r="D3" i="1"/>
  <c r="D2" i="1"/>
  <c r="C2" i="1"/>
</calcChain>
</file>

<file path=xl/sharedStrings.xml><?xml version="1.0" encoding="utf-8"?>
<sst xmlns="http://schemas.openxmlformats.org/spreadsheetml/2006/main" count="43" uniqueCount="20">
  <si>
    <t>Probability</t>
  </si>
  <si>
    <t>Time</t>
  </si>
  <si>
    <t>Check prob</t>
  </si>
  <si>
    <t>Increment prob</t>
  </si>
  <si>
    <t>a)</t>
  </si>
  <si>
    <t>b)</t>
  </si>
  <si>
    <t>c)</t>
  </si>
  <si>
    <t>d)</t>
  </si>
  <si>
    <t>e)</t>
  </si>
  <si>
    <t>No. of tickets</t>
  </si>
  <si>
    <t>x1</t>
  </si>
  <si>
    <t>x2</t>
  </si>
  <si>
    <t>x</t>
  </si>
  <si>
    <t>y</t>
  </si>
  <si>
    <t>RESULT</t>
  </si>
  <si>
    <t>RESULTS</t>
  </si>
  <si>
    <t>f)</t>
  </si>
  <si>
    <t>g)</t>
  </si>
  <si>
    <t>h)</t>
  </si>
  <si>
    <t>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</si>
</sst>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'1'!$A$2:$A$6</c:f>
              <c:numCache>
                <c:formatCode>General</c:formatCode>
                <c:ptCount val="5"/>
                <c:pt idx="0">
                  <c:v>0.05</c:v>
                </c:pt>
                <c:pt idx="1">
                  <c:v>0.2</c:v>
                </c:pt>
                <c:pt idx="2">
                  <c:v>0.35</c:v>
                </c:pt>
                <c:pt idx="3">
                  <c:v>0.3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1921520"/>
        <c:axId val="1914776368"/>
      </c:barChart>
      <c:catAx>
        <c:axId val="1921921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776368"/>
        <c:crosses val="autoZero"/>
        <c:auto val="1"/>
        <c:lblAlgn val="ctr"/>
        <c:lblOffset val="100"/>
        <c:noMultiLvlLbl val="0"/>
      </c:catAx>
      <c:valAx>
        <c:axId val="19147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92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'1'!$D$2:$D$6</c:f>
              <c:numCache>
                <c:formatCode>General</c:formatCode>
                <c:ptCount val="5"/>
                <c:pt idx="0">
                  <c:v>0.05</c:v>
                </c:pt>
                <c:pt idx="1">
                  <c:v>0.25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751904"/>
        <c:axId val="1876753360"/>
      </c:lineChart>
      <c:catAx>
        <c:axId val="1876751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753360"/>
        <c:crosses val="autoZero"/>
        <c:auto val="1"/>
        <c:lblAlgn val="ctr"/>
        <c:lblOffset val="100"/>
        <c:noMultiLvlLbl val="0"/>
      </c:catAx>
      <c:valAx>
        <c:axId val="187675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7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'2'!$B$2:$B$6</c:f>
              <c:numCache>
                <c:formatCode>General</c:formatCode>
                <c:ptCount val="5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</c:numCache>
            </c:numRef>
          </c:cat>
          <c:val>
            <c:numRef>
              <c:f>'2'!$A$2:$A$6</c:f>
              <c:numCache>
                <c:formatCode>General</c:formatCode>
                <c:ptCount val="5"/>
                <c:pt idx="0">
                  <c:v>0.2</c:v>
                </c:pt>
                <c:pt idx="1">
                  <c:v>0.35</c:v>
                </c:pt>
                <c:pt idx="2">
                  <c:v>0.2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7906384"/>
        <c:axId val="1873859024"/>
      </c:barChart>
      <c:catAx>
        <c:axId val="19079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859024"/>
        <c:crosses val="autoZero"/>
        <c:auto val="1"/>
        <c:lblAlgn val="ctr"/>
        <c:lblOffset val="100"/>
        <c:noMultiLvlLbl val="0"/>
      </c:catAx>
      <c:valAx>
        <c:axId val="187385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90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'2'!$B$2:$B$6</c:f>
              <c:numCache>
                <c:formatCode>General</c:formatCode>
                <c:ptCount val="5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</c:numCache>
            </c:numRef>
          </c:cat>
          <c:val>
            <c:numRef>
              <c:f>'2'!$D$2:$D$6</c:f>
              <c:numCache>
                <c:formatCode>General</c:formatCode>
                <c:ptCount val="5"/>
                <c:pt idx="0">
                  <c:v>0.2</c:v>
                </c:pt>
                <c:pt idx="1">
                  <c:v>0.55</c:v>
                </c:pt>
                <c:pt idx="2">
                  <c:v>0.75</c:v>
                </c:pt>
                <c:pt idx="3">
                  <c:v>0.9</c:v>
                </c:pt>
                <c:pt idx="4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992896"/>
        <c:axId val="1930177936"/>
      </c:lineChart>
      <c:catAx>
        <c:axId val="19299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177936"/>
        <c:crosses val="autoZero"/>
        <c:auto val="1"/>
        <c:lblAlgn val="ctr"/>
        <c:lblOffset val="100"/>
        <c:noMultiLvlLbl val="0"/>
      </c:catAx>
      <c:valAx>
        <c:axId val="193017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99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76200</xdr:rowOff>
    </xdr:from>
    <xdr:to>
      <xdr:col>10</xdr:col>
      <xdr:colOff>571500</xdr:colOff>
      <xdr:row>14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139700</xdr:colOff>
      <xdr:row>16</xdr:row>
      <xdr:rowOff>165100</xdr:rowOff>
    </xdr:from>
    <xdr:to>
      <xdr:col>10</xdr:col>
      <xdr:colOff>584200</xdr:colOff>
      <xdr:row>30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63500</xdr:rowOff>
    </xdr:from>
    <xdr:to>
      <xdr:col>10</xdr:col>
      <xdr:colOff>571500</xdr:colOff>
      <xdr:row>14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139700</xdr:colOff>
      <xdr:row>16</xdr:row>
      <xdr:rowOff>76200</xdr:rowOff>
    </xdr:from>
    <xdr:to>
      <xdr:col>10</xdr:col>
      <xdr:colOff>584200</xdr:colOff>
      <xdr:row>29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D18" sqref="D18"/>
    </sheetView>
  </sheetViews>
  <sheetFormatPr baseColWidth="10" defaultRowHeight="16" x14ac:dyDescent="0.2"/>
  <cols>
    <col min="4" max="4" width="13.8320312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M1" s="12" t="s">
        <v>4</v>
      </c>
      <c r="N1" s="12" t="s">
        <v>5</v>
      </c>
      <c r="O1" s="12" t="s">
        <v>6</v>
      </c>
      <c r="P1" s="12" t="s">
        <v>7</v>
      </c>
      <c r="Q1" s="12" t="s">
        <v>8</v>
      </c>
    </row>
    <row r="2" spans="1:17" x14ac:dyDescent="0.2">
      <c r="A2">
        <v>0.05</v>
      </c>
      <c r="B2">
        <v>1</v>
      </c>
      <c r="C2">
        <f>SUM(A:A)</f>
        <v>0.99999999999999989</v>
      </c>
      <c r="D2">
        <f>A2</f>
        <v>0.05</v>
      </c>
      <c r="M2" s="1">
        <f>A3+A2</f>
        <v>0.25</v>
      </c>
      <c r="N2">
        <f>A2*B2</f>
        <v>0.05</v>
      </c>
      <c r="O2">
        <f>A2*B2^2</f>
        <v>0.05</v>
      </c>
      <c r="P2" s="1">
        <f>10000+1000*N7</f>
        <v>13200</v>
      </c>
    </row>
    <row r="3" spans="1:17" x14ac:dyDescent="0.2">
      <c r="A3">
        <v>0.2</v>
      </c>
      <c r="B3">
        <v>2</v>
      </c>
      <c r="D3">
        <f>A3+D2</f>
        <v>0.25</v>
      </c>
      <c r="N3">
        <f t="shared" ref="N3:N7" si="0">A3*B3</f>
        <v>0.4</v>
      </c>
      <c r="O3">
        <f t="shared" ref="O3:O6" si="1">A3*B3^2</f>
        <v>0.8</v>
      </c>
      <c r="P3" s="1">
        <f>O7*1000</f>
        <v>1029.5630140987012</v>
      </c>
    </row>
    <row r="4" spans="1:17" x14ac:dyDescent="0.2">
      <c r="A4">
        <v>0.35</v>
      </c>
      <c r="B4">
        <v>3</v>
      </c>
      <c r="D4">
        <f t="shared" ref="D4:D6" si="2">A4+D3</f>
        <v>0.6</v>
      </c>
      <c r="N4">
        <f t="shared" si="0"/>
        <v>1.0499999999999998</v>
      </c>
      <c r="O4">
        <f t="shared" si="1"/>
        <v>3.15</v>
      </c>
    </row>
    <row r="5" spans="1:17" x14ac:dyDescent="0.2">
      <c r="A5">
        <v>0.3</v>
      </c>
      <c r="B5">
        <v>4</v>
      </c>
      <c r="D5">
        <f t="shared" si="2"/>
        <v>0.89999999999999991</v>
      </c>
      <c r="N5">
        <f t="shared" si="0"/>
        <v>1.2</v>
      </c>
      <c r="O5">
        <f t="shared" si="1"/>
        <v>4.8</v>
      </c>
    </row>
    <row r="6" spans="1:17" x14ac:dyDescent="0.2">
      <c r="A6">
        <v>0.1</v>
      </c>
      <c r="B6">
        <v>5</v>
      </c>
      <c r="D6">
        <f t="shared" si="2"/>
        <v>0.99999999999999989</v>
      </c>
      <c r="N6">
        <f t="shared" si="0"/>
        <v>0.5</v>
      </c>
      <c r="O6">
        <f t="shared" si="1"/>
        <v>2.5</v>
      </c>
    </row>
    <row r="7" spans="1:17" x14ac:dyDescent="0.2">
      <c r="N7" s="1">
        <f>SUM(N2:N6)</f>
        <v>3.1999999999999997</v>
      </c>
      <c r="O7">
        <f>SQRT(SUM(O2:O6)-N7^2)</f>
        <v>1.0295630140987011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21" sqref="A21"/>
    </sheetView>
  </sheetViews>
  <sheetFormatPr baseColWidth="10" defaultRowHeight="16" x14ac:dyDescent="0.2"/>
  <cols>
    <col min="2" max="2" width="11.83203125" bestFit="1" customWidth="1"/>
    <col min="4" max="4" width="13.83203125" bestFit="1" customWidth="1"/>
  </cols>
  <sheetData>
    <row r="1" spans="1:16" x14ac:dyDescent="0.2">
      <c r="A1" t="s">
        <v>0</v>
      </c>
      <c r="B1" t="s">
        <v>9</v>
      </c>
      <c r="C1" t="s">
        <v>2</v>
      </c>
      <c r="D1" t="s">
        <v>3</v>
      </c>
      <c r="M1" s="12" t="s">
        <v>4</v>
      </c>
      <c r="N1" s="12" t="s">
        <v>5</v>
      </c>
      <c r="O1" s="12" t="s">
        <v>6</v>
      </c>
      <c r="P1" s="12" t="s">
        <v>7</v>
      </c>
    </row>
    <row r="2" spans="1:16" x14ac:dyDescent="0.2">
      <c r="A2">
        <v>0.2</v>
      </c>
      <c r="B2">
        <f>6</f>
        <v>6</v>
      </c>
      <c r="C2">
        <f>SUM(A:A)</f>
        <v>1</v>
      </c>
      <c r="D2">
        <f>A2</f>
        <v>0.2</v>
      </c>
      <c r="M2">
        <f>A2*B2</f>
        <v>1.2000000000000002</v>
      </c>
      <c r="N2" s="1">
        <f>200*M7</f>
        <v>1520</v>
      </c>
    </row>
    <row r="3" spans="1:16" x14ac:dyDescent="0.2">
      <c r="A3">
        <v>0.35</v>
      </c>
      <c r="B3">
        <v>7</v>
      </c>
      <c r="D3">
        <f>A3+D2</f>
        <v>0.55000000000000004</v>
      </c>
      <c r="M3">
        <f t="shared" ref="M3:M7" si="0">A3*B3</f>
        <v>2.4499999999999997</v>
      </c>
      <c r="N3" s="1">
        <f>200*M15</f>
        <v>248.19347291981705</v>
      </c>
    </row>
    <row r="4" spans="1:16" x14ac:dyDescent="0.2">
      <c r="A4">
        <v>0.2</v>
      </c>
      <c r="B4">
        <v>8</v>
      </c>
      <c r="D4">
        <f t="shared" ref="D4:D6" si="1">A4+D3</f>
        <v>0.75</v>
      </c>
      <c r="M4">
        <f t="shared" si="0"/>
        <v>1.6</v>
      </c>
    </row>
    <row r="5" spans="1:16" x14ac:dyDescent="0.2">
      <c r="A5">
        <v>0.15</v>
      </c>
      <c r="B5">
        <v>9</v>
      </c>
      <c r="D5">
        <f t="shared" si="1"/>
        <v>0.9</v>
      </c>
      <c r="M5">
        <f t="shared" si="0"/>
        <v>1.3499999999999999</v>
      </c>
    </row>
    <row r="6" spans="1:16" x14ac:dyDescent="0.2">
      <c r="A6">
        <v>0.1</v>
      </c>
      <c r="B6">
        <v>10</v>
      </c>
      <c r="D6">
        <f t="shared" si="1"/>
        <v>1</v>
      </c>
      <c r="M6">
        <f t="shared" si="0"/>
        <v>1</v>
      </c>
    </row>
    <row r="7" spans="1:16" x14ac:dyDescent="0.2">
      <c r="M7" s="1">
        <f>SUM(M2:M6)</f>
        <v>7.6</v>
      </c>
    </row>
    <row r="9" spans="1:16" x14ac:dyDescent="0.2">
      <c r="M9">
        <f>A2*B2^2</f>
        <v>7.2</v>
      </c>
    </row>
    <row r="10" spans="1:16" x14ac:dyDescent="0.2">
      <c r="M10">
        <f t="shared" ref="M10:M17" si="2">A3*B3^2</f>
        <v>17.149999999999999</v>
      </c>
    </row>
    <row r="11" spans="1:16" x14ac:dyDescent="0.2">
      <c r="M11">
        <f t="shared" si="2"/>
        <v>12.8</v>
      </c>
    </row>
    <row r="12" spans="1:16" x14ac:dyDescent="0.2">
      <c r="M12">
        <f t="shared" si="2"/>
        <v>12.15</v>
      </c>
    </row>
    <row r="13" spans="1:16" x14ac:dyDescent="0.2">
      <c r="M13">
        <f t="shared" si="2"/>
        <v>10</v>
      </c>
    </row>
    <row r="14" spans="1:16" x14ac:dyDescent="0.2">
      <c r="M14">
        <f>SUM(M9:M13)</f>
        <v>59.3</v>
      </c>
    </row>
    <row r="15" spans="1:16" x14ac:dyDescent="0.2">
      <c r="M15" s="1">
        <f>SQRT(M14-M7^2)</f>
        <v>1.2409673645990853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workbookViewId="0">
      <selection activeCell="P1" sqref="P1"/>
    </sheetView>
  </sheetViews>
  <sheetFormatPr baseColWidth="10" defaultRowHeight="16" x14ac:dyDescent="0.2"/>
  <sheetData>
    <row r="1" spans="1:33" x14ac:dyDescent="0.2">
      <c r="C1" t="s">
        <v>10</v>
      </c>
      <c r="H1" s="12" t="s">
        <v>4</v>
      </c>
      <c r="I1" s="12" t="s">
        <v>5</v>
      </c>
      <c r="J1" s="12" t="s">
        <v>6</v>
      </c>
      <c r="K1" s="12" t="s">
        <v>7</v>
      </c>
      <c r="P1" s="12" t="s">
        <v>8</v>
      </c>
    </row>
    <row r="2" spans="1:33" x14ac:dyDescent="0.2">
      <c r="C2" s="2">
        <v>1</v>
      </c>
      <c r="D2" s="2">
        <v>2</v>
      </c>
      <c r="E2" s="2">
        <v>3</v>
      </c>
      <c r="F2" s="2">
        <v>4</v>
      </c>
      <c r="G2" s="3"/>
      <c r="H2">
        <f>E3+F3+E4</f>
        <v>0.4</v>
      </c>
      <c r="I2">
        <f>(E3+F3)/(C3+D3+E3+F3)</f>
        <v>0.50000000000000011</v>
      </c>
      <c r="J2">
        <f>C3+D4</f>
        <v>0.15</v>
      </c>
      <c r="K2">
        <f>C3+C4</f>
        <v>0.15</v>
      </c>
      <c r="L2">
        <f>D3+D4</f>
        <v>0.44999999999999996</v>
      </c>
      <c r="M2">
        <f>E3+E4</f>
        <v>0.30000000000000004</v>
      </c>
      <c r="N2">
        <f>F3+F4</f>
        <v>0.1</v>
      </c>
      <c r="O2">
        <f>SUM(K2:N2)</f>
        <v>1</v>
      </c>
      <c r="Q2">
        <v>1</v>
      </c>
      <c r="R2">
        <v>2</v>
      </c>
      <c r="S2">
        <v>3</v>
      </c>
      <c r="T2">
        <v>4</v>
      </c>
      <c r="AA2">
        <v>1</v>
      </c>
      <c r="AB2" s="5">
        <v>1.5</v>
      </c>
      <c r="AC2" s="6">
        <v>2</v>
      </c>
      <c r="AD2" s="7">
        <v>2.5</v>
      </c>
      <c r="AE2" s="8">
        <v>3</v>
      </c>
      <c r="AF2" s="9">
        <v>3.5</v>
      </c>
      <c r="AG2" s="10">
        <v>4</v>
      </c>
    </row>
    <row r="3" spans="1:33" x14ac:dyDescent="0.2">
      <c r="A3" t="s">
        <v>11</v>
      </c>
      <c r="B3" s="1">
        <v>1</v>
      </c>
      <c r="C3">
        <v>0</v>
      </c>
      <c r="D3">
        <v>0.3</v>
      </c>
      <c r="E3">
        <v>0.2</v>
      </c>
      <c r="F3">
        <v>0.1</v>
      </c>
      <c r="H3">
        <f>C3+D3+E3+F3</f>
        <v>0.6</v>
      </c>
      <c r="I3">
        <f>(E3+F3)/(E4+E3+F3)</f>
        <v>0.75000000000000011</v>
      </c>
      <c r="J3">
        <f>D4+E3+E4+F3</f>
        <v>0.54999999999999993</v>
      </c>
      <c r="P3">
        <v>1</v>
      </c>
      <c r="Q3" s="3">
        <f>($P3+Q$2)/2</f>
        <v>1</v>
      </c>
      <c r="R3" s="5">
        <f t="shared" ref="R3:T6" si="0">($P3+R$2)/2</f>
        <v>1.5</v>
      </c>
      <c r="S3" s="6">
        <f t="shared" si="0"/>
        <v>2</v>
      </c>
      <c r="T3" s="7">
        <f t="shared" si="0"/>
        <v>2.5</v>
      </c>
      <c r="V3" s="3">
        <f>L5</f>
        <v>2.2499999999999999E-2</v>
      </c>
      <c r="W3" s="11">
        <f t="shared" ref="W3:Y3" si="1">M5</f>
        <v>6.7499999999999991E-2</v>
      </c>
      <c r="X3" s="6">
        <f t="shared" si="1"/>
        <v>4.5000000000000005E-2</v>
      </c>
      <c r="Y3" s="7">
        <f t="shared" si="1"/>
        <v>1.4999999999999999E-2</v>
      </c>
      <c r="AA3">
        <f>V3</f>
        <v>2.2499999999999999E-2</v>
      </c>
      <c r="AB3">
        <f>W3+V4</f>
        <v>0.13499999999999998</v>
      </c>
      <c r="AC3">
        <f>X3+W4+V5</f>
        <v>0.29249999999999998</v>
      </c>
      <c r="AD3">
        <f>Y3+X4+W5+V6</f>
        <v>0.30000000000000004</v>
      </c>
      <c r="AE3">
        <f>Y4+X5+W6</f>
        <v>0.18</v>
      </c>
      <c r="AF3">
        <f>Y5+X6</f>
        <v>6.0000000000000012E-2</v>
      </c>
      <c r="AG3">
        <f>Y6</f>
        <v>1.0000000000000002E-2</v>
      </c>
    </row>
    <row r="4" spans="1:33" x14ac:dyDescent="0.2">
      <c r="B4" s="1">
        <v>2</v>
      </c>
      <c r="C4">
        <v>0.15</v>
      </c>
      <c r="D4">
        <v>0.15</v>
      </c>
      <c r="E4">
        <v>0.1</v>
      </c>
      <c r="F4">
        <v>0</v>
      </c>
      <c r="L4">
        <v>0.15</v>
      </c>
      <c r="M4">
        <v>0.44999999999999996</v>
      </c>
      <c r="N4">
        <v>0.30000000000000004</v>
      </c>
      <c r="O4">
        <v>0.1</v>
      </c>
      <c r="P4">
        <v>2</v>
      </c>
      <c r="Q4" s="5">
        <f t="shared" ref="Q4:Q6" si="2">($P4+Q$2)/2</f>
        <v>1.5</v>
      </c>
      <c r="R4" s="6">
        <f t="shared" si="0"/>
        <v>2</v>
      </c>
      <c r="S4" s="7">
        <f t="shared" si="0"/>
        <v>2.5</v>
      </c>
      <c r="T4" s="8">
        <f t="shared" si="0"/>
        <v>3</v>
      </c>
      <c r="V4" s="11">
        <f t="shared" ref="V4:V6" si="3">L6</f>
        <v>6.7499999999999991E-2</v>
      </c>
      <c r="W4" s="6">
        <f t="shared" ref="W4:W6" si="4">M6</f>
        <v>0.20249999999999996</v>
      </c>
      <c r="X4" s="7">
        <f t="shared" ref="X4:X6" si="5">N6</f>
        <v>0.13500000000000001</v>
      </c>
      <c r="Y4" s="8">
        <f t="shared" ref="Y4:Y6" si="6">O6</f>
        <v>4.4999999999999998E-2</v>
      </c>
    </row>
    <row r="5" spans="1:33" x14ac:dyDescent="0.2">
      <c r="K5">
        <v>0.15</v>
      </c>
      <c r="L5" s="4">
        <f>K5*$L$4</f>
        <v>2.2499999999999999E-2</v>
      </c>
      <c r="M5" s="4">
        <f>K5*$M$4</f>
        <v>6.7499999999999991E-2</v>
      </c>
      <c r="N5" s="4">
        <f>K5*$N$4</f>
        <v>4.5000000000000005E-2</v>
      </c>
      <c r="O5" s="4">
        <f>K5*$O$4</f>
        <v>1.4999999999999999E-2</v>
      </c>
      <c r="P5">
        <v>3</v>
      </c>
      <c r="Q5" s="6">
        <f t="shared" si="2"/>
        <v>2</v>
      </c>
      <c r="R5" s="7">
        <f t="shared" si="0"/>
        <v>2.5</v>
      </c>
      <c r="S5" s="8">
        <f t="shared" si="0"/>
        <v>3</v>
      </c>
      <c r="T5" s="9">
        <f t="shared" si="0"/>
        <v>3.5</v>
      </c>
      <c r="V5" s="6">
        <f t="shared" si="3"/>
        <v>4.5000000000000005E-2</v>
      </c>
      <c r="W5" s="7">
        <f t="shared" si="4"/>
        <v>0.13500000000000001</v>
      </c>
      <c r="X5" s="8">
        <f t="shared" si="5"/>
        <v>9.0000000000000024E-2</v>
      </c>
      <c r="Y5" s="9">
        <f t="shared" si="6"/>
        <v>3.0000000000000006E-2</v>
      </c>
    </row>
    <row r="6" spans="1:33" x14ac:dyDescent="0.2">
      <c r="K6">
        <v>0.44999999999999996</v>
      </c>
      <c r="L6" s="4">
        <f t="shared" ref="L6:L8" si="7">K6*$L$4</f>
        <v>6.7499999999999991E-2</v>
      </c>
      <c r="M6" s="4">
        <f t="shared" ref="M6:M8" si="8">K6*$M$4</f>
        <v>0.20249999999999996</v>
      </c>
      <c r="N6" s="4">
        <f t="shared" ref="N6:N8" si="9">K6*$N$4</f>
        <v>0.13500000000000001</v>
      </c>
      <c r="O6" s="4">
        <f t="shared" ref="O6:O8" si="10">K6*$O$4</f>
        <v>4.4999999999999998E-2</v>
      </c>
      <c r="P6">
        <v>4</v>
      </c>
      <c r="Q6" s="7">
        <f t="shared" si="2"/>
        <v>2.5</v>
      </c>
      <c r="R6" s="8">
        <f t="shared" si="0"/>
        <v>3</v>
      </c>
      <c r="S6" s="9">
        <f t="shared" si="0"/>
        <v>3.5</v>
      </c>
      <c r="T6" s="10">
        <f t="shared" si="0"/>
        <v>4</v>
      </c>
      <c r="V6" s="7">
        <f t="shared" si="3"/>
        <v>1.4999999999999999E-2</v>
      </c>
      <c r="W6" s="8">
        <f t="shared" si="4"/>
        <v>4.4999999999999998E-2</v>
      </c>
      <c r="X6" s="9">
        <f t="shared" si="5"/>
        <v>3.0000000000000006E-2</v>
      </c>
      <c r="Y6" s="10">
        <f t="shared" si="6"/>
        <v>1.0000000000000002E-2</v>
      </c>
    </row>
    <row r="7" spans="1:33" x14ac:dyDescent="0.2">
      <c r="K7">
        <v>0.30000000000000004</v>
      </c>
      <c r="L7" s="4">
        <f t="shared" si="7"/>
        <v>4.5000000000000005E-2</v>
      </c>
      <c r="M7" s="4">
        <f t="shared" si="8"/>
        <v>0.13500000000000001</v>
      </c>
      <c r="N7" s="4">
        <f t="shared" si="9"/>
        <v>9.0000000000000024E-2</v>
      </c>
      <c r="O7" s="4">
        <f t="shared" si="10"/>
        <v>3.0000000000000006E-2</v>
      </c>
    </row>
    <row r="8" spans="1:33" x14ac:dyDescent="0.2">
      <c r="K8">
        <v>0.1</v>
      </c>
      <c r="L8" s="4">
        <f t="shared" si="7"/>
        <v>1.4999999999999999E-2</v>
      </c>
      <c r="M8" s="4">
        <f t="shared" si="8"/>
        <v>4.4999999999999998E-2</v>
      </c>
      <c r="N8" s="4">
        <f>K8*$N$4</f>
        <v>3.0000000000000006E-2</v>
      </c>
      <c r="O8" s="4">
        <f t="shared" si="10"/>
        <v>1.0000000000000002E-2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W1" workbookViewId="0">
      <selection activeCell="AV6" sqref="AV6"/>
    </sheetView>
  </sheetViews>
  <sheetFormatPr baseColWidth="10" defaultRowHeight="16" x14ac:dyDescent="0.2"/>
  <sheetData>
    <row r="1" spans="1:48" x14ac:dyDescent="0.2">
      <c r="C1" t="s">
        <v>12</v>
      </c>
      <c r="G1" s="12" t="s">
        <v>4</v>
      </c>
      <c r="L1" s="12" t="s">
        <v>5</v>
      </c>
      <c r="O1" t="s">
        <v>15</v>
      </c>
      <c r="Q1" s="12" t="s">
        <v>6</v>
      </c>
      <c r="U1" t="s">
        <v>15</v>
      </c>
      <c r="W1" s="12" t="s">
        <v>7</v>
      </c>
      <c r="Z1" t="s">
        <v>15</v>
      </c>
      <c r="AB1" s="12" t="s">
        <v>17</v>
      </c>
      <c r="AE1" t="s">
        <v>14</v>
      </c>
      <c r="AG1" s="12" t="s">
        <v>18</v>
      </c>
      <c r="AM1" s="12" t="s">
        <v>19</v>
      </c>
    </row>
    <row r="2" spans="1:48" x14ac:dyDescent="0.2">
      <c r="C2" s="2">
        <v>-1</v>
      </c>
      <c r="D2" s="2">
        <v>0</v>
      </c>
      <c r="E2" s="2">
        <v>1</v>
      </c>
      <c r="G2" t="s">
        <v>12</v>
      </c>
      <c r="H2" s="2">
        <v>-1</v>
      </c>
      <c r="I2" s="2">
        <v>0</v>
      </c>
      <c r="J2" s="2">
        <v>1</v>
      </c>
      <c r="L2">
        <f>H2*H3</f>
        <v>-0.5</v>
      </c>
      <c r="M2">
        <f t="shared" ref="M2:N2" si="0">I2*I3</f>
        <v>0</v>
      </c>
      <c r="N2">
        <f t="shared" si="0"/>
        <v>0.3</v>
      </c>
      <c r="O2">
        <f>SUM(L2:N2)</f>
        <v>-0.2</v>
      </c>
      <c r="Q2">
        <f>H2^2*H3</f>
        <v>0.5</v>
      </c>
      <c r="R2">
        <f t="shared" ref="R2:S2" si="1">I2^2*I3</f>
        <v>0</v>
      </c>
      <c r="S2">
        <f t="shared" si="1"/>
        <v>0.3</v>
      </c>
      <c r="T2">
        <f>SUM(Q2:S2)</f>
        <v>0.8</v>
      </c>
      <c r="U2">
        <f>T2-O2^2</f>
        <v>0.76</v>
      </c>
      <c r="W2">
        <f>C3/SUM(C3:C5)</f>
        <v>0.3</v>
      </c>
      <c r="X2">
        <f>C4/SUM(C3:C5)</f>
        <v>0.4</v>
      </c>
      <c r="Y2">
        <f>C5/SUM(C3:C5)</f>
        <v>0.3</v>
      </c>
      <c r="Z2">
        <f>B3*W2+B4*X2+B5*Y2</f>
        <v>1</v>
      </c>
      <c r="AB2">
        <f>SUM(C3:C5)</f>
        <v>0.5</v>
      </c>
      <c r="AC2">
        <f t="shared" ref="AC2:AD2" si="2">SUM(D3:D5)</f>
        <v>0.2</v>
      </c>
      <c r="AD2">
        <f t="shared" si="2"/>
        <v>0.3</v>
      </c>
      <c r="AE2">
        <f>AB2*Z2+Z8*AC2+Z14*AD2</f>
        <v>0.85</v>
      </c>
      <c r="AG2">
        <f>SUM(C3:C5)</f>
        <v>0.5</v>
      </c>
      <c r="AH2">
        <f t="shared" ref="AH2:AI2" si="3">SUM(D3:D5)</f>
        <v>0.2</v>
      </c>
      <c r="AI2">
        <f t="shared" si="3"/>
        <v>0.3</v>
      </c>
      <c r="AJ2">
        <f>AG2*Z4+AH2*Z10+AI2*Z16</f>
        <v>0.57499999999999996</v>
      </c>
      <c r="AK2">
        <f>AJ2+AJ3</f>
        <v>0.62749999999999995</v>
      </c>
      <c r="AM2">
        <f>SUM(C4:E4)+SUM(C5:E5)</f>
        <v>0.6</v>
      </c>
    </row>
    <row r="3" spans="1:48" x14ac:dyDescent="0.2">
      <c r="A3" t="s">
        <v>13</v>
      </c>
      <c r="B3" s="1">
        <v>0</v>
      </c>
      <c r="C3">
        <v>0.15</v>
      </c>
      <c r="D3">
        <v>0.1</v>
      </c>
      <c r="E3">
        <v>0.15</v>
      </c>
      <c r="H3">
        <f>SUM(C3:C5)</f>
        <v>0.5</v>
      </c>
      <c r="I3">
        <f t="shared" ref="I3:J3" si="4">SUM(D3:D5)</f>
        <v>0.2</v>
      </c>
      <c r="J3">
        <f t="shared" si="4"/>
        <v>0.3</v>
      </c>
      <c r="AJ3">
        <f>Z2^2*AG2+Z8^2*AH2+Z14^2*AI2-AE2^2</f>
        <v>5.2499999999999991E-2</v>
      </c>
      <c r="AP3" t="s">
        <v>12</v>
      </c>
    </row>
    <row r="4" spans="1:48" x14ac:dyDescent="0.2">
      <c r="B4" s="1">
        <v>1</v>
      </c>
      <c r="C4">
        <v>0.2</v>
      </c>
      <c r="D4">
        <v>0</v>
      </c>
      <c r="E4">
        <v>0.15</v>
      </c>
      <c r="L4">
        <f>H6*H5</f>
        <v>0</v>
      </c>
      <c r="M4">
        <f t="shared" ref="M4:N4" si="5">I6*I5</f>
        <v>0.35</v>
      </c>
      <c r="N4">
        <f t="shared" si="5"/>
        <v>0.5</v>
      </c>
      <c r="O4">
        <f>SUM(L4:N4)</f>
        <v>0.85</v>
      </c>
      <c r="Q4">
        <f>H5^2*H6</f>
        <v>0</v>
      </c>
      <c r="R4">
        <f t="shared" ref="R4:S4" si="6">I5^2*I6</f>
        <v>0.35</v>
      </c>
      <c r="S4">
        <f t="shared" si="6"/>
        <v>1</v>
      </c>
      <c r="T4">
        <f>SUM(Q4:S4)</f>
        <v>1.35</v>
      </c>
      <c r="U4">
        <f>T4-O4^2</f>
        <v>0.62750000000000017</v>
      </c>
      <c r="Z4">
        <f>B3^2*W2+B4^2*X2+B5^2*Y2-Z2^2</f>
        <v>0.60000000000000009</v>
      </c>
      <c r="AP4" s="2">
        <v>-1</v>
      </c>
      <c r="AQ4" s="2">
        <v>0</v>
      </c>
      <c r="AR4" s="2">
        <v>1</v>
      </c>
    </row>
    <row r="5" spans="1:48" x14ac:dyDescent="0.2">
      <c r="B5" s="1">
        <v>2</v>
      </c>
      <c r="C5">
        <v>0.15</v>
      </c>
      <c r="D5">
        <v>0.1</v>
      </c>
      <c r="E5">
        <v>0</v>
      </c>
      <c r="G5" t="s">
        <v>13</v>
      </c>
      <c r="H5" s="1">
        <v>0</v>
      </c>
      <c r="I5" s="1">
        <v>1</v>
      </c>
      <c r="J5" s="1">
        <v>2</v>
      </c>
      <c r="AN5" t="s">
        <v>13</v>
      </c>
      <c r="AO5" s="1">
        <v>1</v>
      </c>
      <c r="AP5">
        <f>0.2/AM2</f>
        <v>0.33333333333333337</v>
      </c>
      <c r="AQ5">
        <v>0</v>
      </c>
      <c r="AR5">
        <f>0.15/AM2</f>
        <v>0.25</v>
      </c>
      <c r="AS5">
        <f>AP5*AO5*AP4+AP6*AO6*AP4+AQ5*AO5*AQ4+AQ6*AO6*AQ4+AR5*AR4*AO5+AR6*AR4*AO6</f>
        <v>-0.58333333333333337</v>
      </c>
      <c r="AT5">
        <f>AO5*(AP5+AR5)+AO6*(AP6+AQ6+AR6)</f>
        <v>1.4166666666666667</v>
      </c>
      <c r="AU5">
        <f>AP4*(AP5+AP6)+AQ4*(AQ5+AQ6)+AR4*(AR5+AR6)</f>
        <v>-0.33333333333333337</v>
      </c>
      <c r="AV5">
        <f>AS5-AT5*AU5</f>
        <v>-0.11111111111111105</v>
      </c>
    </row>
    <row r="6" spans="1:48" x14ac:dyDescent="0.2">
      <c r="H6">
        <f>SUM(C3:E3)</f>
        <v>0.4</v>
      </c>
      <c r="I6">
        <f>SUM(C4:E4)</f>
        <v>0.35</v>
      </c>
      <c r="J6">
        <f>SUM(C5:E5)</f>
        <v>0.25</v>
      </c>
      <c r="Q6">
        <f>C3*B3*C2</f>
        <v>0</v>
      </c>
      <c r="U6">
        <f>Q15-O2*O4</f>
        <v>-0.17999999999999997</v>
      </c>
      <c r="AO6" s="1">
        <v>2</v>
      </c>
      <c r="AP6">
        <f>0.15/AM2</f>
        <v>0.25</v>
      </c>
      <c r="AQ6">
        <f>0.1/AM2</f>
        <v>0.16666666666666669</v>
      </c>
      <c r="AR6">
        <v>0</v>
      </c>
    </row>
    <row r="7" spans="1:48" x14ac:dyDescent="0.2">
      <c r="Q7">
        <f>C4*B4*C2</f>
        <v>-0.2</v>
      </c>
      <c r="W7" s="12" t="s">
        <v>8</v>
      </c>
    </row>
    <row r="8" spans="1:48" x14ac:dyDescent="0.2">
      <c r="Q8">
        <f>C5*B5*C2</f>
        <v>-0.3</v>
      </c>
      <c r="W8">
        <f>D3/SUM(D3:D5)</f>
        <v>0.5</v>
      </c>
      <c r="X8">
        <f>D4/SUM(D3:D5)</f>
        <v>0</v>
      </c>
      <c r="Y8">
        <f>D5/SUM(D3:D5)</f>
        <v>0.5</v>
      </c>
      <c r="Z8">
        <f>B3*W8+B4*X8+B5*Y8</f>
        <v>1</v>
      </c>
    </row>
    <row r="9" spans="1:48" x14ac:dyDescent="0.2">
      <c r="Q9">
        <f>D3*B3*D2</f>
        <v>0</v>
      </c>
    </row>
    <row r="10" spans="1:48" x14ac:dyDescent="0.2">
      <c r="Q10">
        <f>D4*B4*D2</f>
        <v>0</v>
      </c>
      <c r="Z10">
        <f>B3^2*W8+B4^2*X8+B5^2*Y8-Z8^2</f>
        <v>1</v>
      </c>
    </row>
    <row r="11" spans="1:48" x14ac:dyDescent="0.2">
      <c r="Q11">
        <f>D5*B5*D2</f>
        <v>0</v>
      </c>
    </row>
    <row r="12" spans="1:48" x14ac:dyDescent="0.2">
      <c r="Q12">
        <f>E5*B5*E2</f>
        <v>0</v>
      </c>
    </row>
    <row r="13" spans="1:48" x14ac:dyDescent="0.2">
      <c r="Q13">
        <f>E4*B4*E2</f>
        <v>0.15</v>
      </c>
      <c r="W13" s="12" t="s">
        <v>16</v>
      </c>
    </row>
    <row r="14" spans="1:48" x14ac:dyDescent="0.2">
      <c r="Q14">
        <f>E3*B3*E2</f>
        <v>0</v>
      </c>
      <c r="W14">
        <f>E3/SUM(E3:E5)</f>
        <v>0.5</v>
      </c>
      <c r="X14">
        <f>E4/SUM(E3:E5)</f>
        <v>0.5</v>
      </c>
      <c r="Y14">
        <f>E5/SUM(E3:E5)</f>
        <v>0</v>
      </c>
      <c r="Z14">
        <f>B3*W14+B4*X14+B5*Y14</f>
        <v>0.5</v>
      </c>
    </row>
    <row r="15" spans="1:48" x14ac:dyDescent="0.2">
      <c r="Q15">
        <f>SUM(Q6:Q14)</f>
        <v>-0.35</v>
      </c>
    </row>
    <row r="16" spans="1:48" x14ac:dyDescent="0.2">
      <c r="Z16">
        <f>B3^2*W14+B4^2*X14+B5^2*Y14-Z14^2</f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2016-02-08T10:26:03Z</dcterms:created>
  <dcterms:modified xsi:type="dcterms:W3CDTF">2016-02-08T15:08:45Z</dcterms:modified>
</cp:coreProperties>
</file>